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9440" windowHeight="12240"/>
  </bookViews>
  <sheets>
    <sheet name="všechny stejné mezery police" sheetId="1" r:id="rId1"/>
    <sheet name="1. spodní  mezeru" sheetId="2" r:id="rId2"/>
    <sheet name="1. a 2. spodní  mezeru" sheetId="3" r:id="rId3"/>
    <sheet name="1. horní  mezeru" sheetId="4" r:id="rId4"/>
    <sheet name="1. a 2. horní  mezeru" sheetId="5" r:id="rId5"/>
    <sheet name="1. horní a 1. spodní mezeru" sheetId="6" r:id="rId6"/>
  </sheets>
  <calcPr calcId="124519"/>
</workbook>
</file>

<file path=xl/calcChain.xml><?xml version="1.0" encoding="utf-8"?>
<calcChain xmlns="http://schemas.openxmlformats.org/spreadsheetml/2006/main">
  <c r="E8" i="1"/>
  <c r="J26"/>
  <c r="J25"/>
  <c r="J24"/>
  <c r="J23"/>
  <c r="J44" i="2"/>
  <c r="J36"/>
  <c r="J29"/>
  <c r="J23"/>
  <c r="J18"/>
  <c r="J14"/>
  <c r="J11"/>
  <c r="J41" i="3"/>
  <c r="J33"/>
  <c r="J26"/>
  <c r="J20"/>
  <c r="J15"/>
  <c r="J11"/>
  <c r="J41" i="6"/>
  <c r="J33"/>
  <c r="J26"/>
  <c r="J20"/>
  <c r="J15"/>
  <c r="J11"/>
  <c r="J4"/>
  <c r="J3"/>
  <c r="I41" s="1"/>
  <c r="F3"/>
  <c r="J4" i="5"/>
  <c r="J4" i="4"/>
  <c r="J3"/>
  <c r="J4" i="3"/>
  <c r="J4" i="2"/>
  <c r="J3" i="5"/>
  <c r="J3" i="3"/>
  <c r="I41" s="1"/>
  <c r="J3" i="2"/>
  <c r="F3" i="5"/>
  <c r="E8" s="1"/>
  <c r="J47" s="1"/>
  <c r="F3" i="4"/>
  <c r="J11" s="1"/>
  <c r="F3" i="3"/>
  <c r="F3" i="2"/>
  <c r="J8" s="1"/>
  <c r="J50" s="1"/>
  <c r="J8" i="5"/>
  <c r="J45" s="1"/>
  <c r="G8"/>
  <c r="J21" s="1"/>
  <c r="F8"/>
  <c r="J46" s="1"/>
  <c r="H8" i="4"/>
  <c r="J33" s="1"/>
  <c r="D8"/>
  <c r="G8" i="3"/>
  <c r="J23" s="1"/>
  <c r="K33"/>
  <c r="I33"/>
  <c r="K20"/>
  <c r="I20"/>
  <c r="K11"/>
  <c r="I11"/>
  <c r="I8" i="2"/>
  <c r="J41" s="1"/>
  <c r="K8" i="1"/>
  <c r="J8"/>
  <c r="J71" s="1"/>
  <c r="I8"/>
  <c r="J60" s="1"/>
  <c r="H8"/>
  <c r="G8"/>
  <c r="F8"/>
  <c r="J33" s="1"/>
  <c r="D8"/>
  <c r="J20" s="1"/>
  <c r="B8"/>
  <c r="J11" s="1"/>
  <c r="C8"/>
  <c r="J15" s="1"/>
  <c r="G8" i="4" l="1"/>
  <c r="J26" s="1"/>
  <c r="I26" s="1"/>
  <c r="K15" i="3"/>
  <c r="K26"/>
  <c r="K41"/>
  <c r="F8" i="4"/>
  <c r="J20" s="1"/>
  <c r="K20" s="1"/>
  <c r="J8"/>
  <c r="J50" s="1"/>
  <c r="H8" i="3"/>
  <c r="J30" s="1"/>
  <c r="J8" i="6"/>
  <c r="J46" s="1"/>
  <c r="F8" i="2"/>
  <c r="J20" s="1"/>
  <c r="I20" s="1"/>
  <c r="I15" i="3"/>
  <c r="I26"/>
  <c r="E8" i="4"/>
  <c r="J15" s="1"/>
  <c r="I8"/>
  <c r="J41" s="1"/>
  <c r="F41" s="1"/>
  <c r="J42" i="3"/>
  <c r="H8" i="2"/>
  <c r="J33" s="1"/>
  <c r="F15" i="3"/>
  <c r="F26"/>
  <c r="F8"/>
  <c r="J17" s="1"/>
  <c r="K17" s="1"/>
  <c r="G8" i="2"/>
  <c r="J26" s="1"/>
  <c r="E8" i="3"/>
  <c r="I8"/>
  <c r="J38" s="1"/>
  <c r="I38" s="1"/>
  <c r="I8" i="5"/>
  <c r="J36" s="1"/>
  <c r="J12" i="3"/>
  <c r="J21"/>
  <c r="J34"/>
  <c r="J16"/>
  <c r="J27"/>
  <c r="E8" i="2"/>
  <c r="J15" s="1"/>
  <c r="F11" i="3"/>
  <c r="F20"/>
  <c r="F33"/>
  <c r="F41"/>
  <c r="J8"/>
  <c r="J47" s="1"/>
  <c r="K47" s="1"/>
  <c r="D8" i="2"/>
  <c r="H8" i="5"/>
  <c r="J28" s="1"/>
  <c r="J14" i="4"/>
  <c r="J25"/>
  <c r="J29"/>
  <c r="J30"/>
  <c r="J31"/>
  <c r="J32"/>
  <c r="J39"/>
  <c r="J44"/>
  <c r="J46"/>
  <c r="J47"/>
  <c r="J48"/>
  <c r="J11" i="5"/>
  <c r="J12"/>
  <c r="J15"/>
  <c r="J16"/>
  <c r="J17"/>
  <c r="F17" s="1"/>
  <c r="J20"/>
  <c r="J22"/>
  <c r="J23"/>
  <c r="I23" s="1"/>
  <c r="J29"/>
  <c r="J30"/>
  <c r="F30" s="1"/>
  <c r="J37"/>
  <c r="J38"/>
  <c r="I38" s="1"/>
  <c r="J41"/>
  <c r="J42"/>
  <c r="J43"/>
  <c r="J44"/>
  <c r="J12" i="6"/>
  <c r="J17"/>
  <c r="J23"/>
  <c r="J30"/>
  <c r="J38"/>
  <c r="J42"/>
  <c r="J43"/>
  <c r="J44"/>
  <c r="J45"/>
  <c r="J47"/>
  <c r="J22" i="3"/>
  <c r="J28"/>
  <c r="J29"/>
  <c r="J37"/>
  <c r="J46"/>
  <c r="J24" i="2"/>
  <c r="J25"/>
  <c r="J30"/>
  <c r="J31"/>
  <c r="J32"/>
  <c r="J37"/>
  <c r="J38"/>
  <c r="J39"/>
  <c r="J40"/>
  <c r="J45"/>
  <c r="J46"/>
  <c r="J47"/>
  <c r="J48"/>
  <c r="J49"/>
  <c r="J14" i="1"/>
  <c r="J18"/>
  <c r="J19"/>
  <c r="J29"/>
  <c r="J30"/>
  <c r="J31"/>
  <c r="J32"/>
  <c r="J36"/>
  <c r="J37"/>
  <c r="J38"/>
  <c r="J39"/>
  <c r="J40"/>
  <c r="J41"/>
  <c r="K41" s="1"/>
  <c r="J44"/>
  <c r="J45"/>
  <c r="F45" s="1"/>
  <c r="J46"/>
  <c r="J47"/>
  <c r="J48"/>
  <c r="J49"/>
  <c r="J50"/>
  <c r="J53"/>
  <c r="J54"/>
  <c r="J55"/>
  <c r="J56"/>
  <c r="J57"/>
  <c r="J58"/>
  <c r="J59"/>
  <c r="J63"/>
  <c r="J64"/>
  <c r="J65"/>
  <c r="J66"/>
  <c r="J67"/>
  <c r="J68"/>
  <c r="J69"/>
  <c r="J70"/>
  <c r="J74"/>
  <c r="F74" s="1"/>
  <c r="J75"/>
  <c r="J76"/>
  <c r="J77"/>
  <c r="J78"/>
  <c r="J79"/>
  <c r="J80"/>
  <c r="J81"/>
  <c r="J82"/>
  <c r="J83"/>
  <c r="K21" i="5"/>
  <c r="I21"/>
  <c r="F21"/>
  <c r="K11" i="6"/>
  <c r="K15"/>
  <c r="K20"/>
  <c r="K26"/>
  <c r="K33"/>
  <c r="K41"/>
  <c r="K11" i="4"/>
  <c r="I11"/>
  <c r="F11"/>
  <c r="K42" i="6"/>
  <c r="I42"/>
  <c r="F42"/>
  <c r="E8"/>
  <c r="F8"/>
  <c r="J16" s="1"/>
  <c r="G8"/>
  <c r="H8"/>
  <c r="I8"/>
  <c r="F11"/>
  <c r="I11"/>
  <c r="F15"/>
  <c r="I15"/>
  <c r="F20"/>
  <c r="I20"/>
  <c r="F26"/>
  <c r="I26"/>
  <c r="F33"/>
  <c r="I33"/>
  <c r="F41"/>
  <c r="K17" i="5"/>
  <c r="K23"/>
  <c r="F23"/>
  <c r="I30"/>
  <c r="F38"/>
  <c r="K47"/>
  <c r="I47"/>
  <c r="F47"/>
  <c r="K15" i="4"/>
  <c r="I15"/>
  <c r="F15"/>
  <c r="F26"/>
  <c r="K33"/>
  <c r="I33"/>
  <c r="F33"/>
  <c r="K41"/>
  <c r="K50"/>
  <c r="I50"/>
  <c r="F50"/>
  <c r="K12" i="3"/>
  <c r="I12"/>
  <c r="F12"/>
  <c r="I17"/>
  <c r="K23"/>
  <c r="I23"/>
  <c r="F23"/>
  <c r="K30"/>
  <c r="I30"/>
  <c r="F30"/>
  <c r="K38"/>
  <c r="I47"/>
  <c r="K11" i="2"/>
  <c r="I11"/>
  <c r="F11"/>
  <c r="K15"/>
  <c r="I15"/>
  <c r="F15"/>
  <c r="K20"/>
  <c r="K26"/>
  <c r="I26"/>
  <c r="F26"/>
  <c r="I74" i="1"/>
  <c r="K74"/>
  <c r="F60"/>
  <c r="K60"/>
  <c r="I60"/>
  <c r="F71"/>
  <c r="I71"/>
  <c r="K71"/>
  <c r="I45"/>
  <c r="K45"/>
  <c r="F41"/>
  <c r="I41"/>
  <c r="K37"/>
  <c r="K38"/>
  <c r="K39"/>
  <c r="K40"/>
  <c r="F33"/>
  <c r="K33"/>
  <c r="I33"/>
  <c r="F24"/>
  <c r="E24" s="1"/>
  <c r="I24"/>
  <c r="K24"/>
  <c r="F25"/>
  <c r="G24"/>
  <c r="F15"/>
  <c r="K15"/>
  <c r="I15"/>
  <c r="F11"/>
  <c r="G11" s="1"/>
  <c r="K11"/>
  <c r="I11"/>
  <c r="F18"/>
  <c r="I18"/>
  <c r="K18"/>
  <c r="F14"/>
  <c r="E11"/>
  <c r="J40" i="4" l="1"/>
  <c r="K40" s="1"/>
  <c r="J36"/>
  <c r="F36" s="1"/>
  <c r="J19"/>
  <c r="I41"/>
  <c r="F20"/>
  <c r="E20" s="1"/>
  <c r="I17" i="5"/>
  <c r="J19" i="2"/>
  <c r="F20"/>
  <c r="F38" i="3"/>
  <c r="E38" s="1"/>
  <c r="K26" i="4"/>
  <c r="K38" i="5"/>
  <c r="J44" i="3"/>
  <c r="J35"/>
  <c r="I35" s="1"/>
  <c r="J34" i="5"/>
  <c r="K34" s="1"/>
  <c r="J37" i="4"/>
  <c r="J23"/>
  <c r="I20"/>
  <c r="J18"/>
  <c r="I18" s="1"/>
  <c r="F47" i="3"/>
  <c r="J43"/>
  <c r="J45"/>
  <c r="F45" s="1"/>
  <c r="J36"/>
  <c r="K36" s="1"/>
  <c r="J49" i="4"/>
  <c r="J45"/>
  <c r="J38"/>
  <c r="F38" s="1"/>
  <c r="J24"/>
  <c r="K24" s="1"/>
  <c r="J27" i="5"/>
  <c r="G20" i="3"/>
  <c r="E20"/>
  <c r="G33"/>
  <c r="E33"/>
  <c r="F17"/>
  <c r="E17" s="1"/>
  <c r="K30" i="5"/>
  <c r="J35"/>
  <c r="I35" s="1"/>
  <c r="G41" i="3"/>
  <c r="E41"/>
  <c r="G15"/>
  <c r="E15"/>
  <c r="G11"/>
  <c r="E11"/>
  <c r="G26"/>
  <c r="E26"/>
  <c r="J33" i="5"/>
  <c r="I33" s="1"/>
  <c r="J26"/>
  <c r="F26" s="1"/>
  <c r="G74" i="1"/>
  <c r="E74"/>
  <c r="G45"/>
  <c r="E45"/>
  <c r="J37" i="6"/>
  <c r="J36"/>
  <c r="J35"/>
  <c r="J34"/>
  <c r="F34" s="1"/>
  <c r="J29"/>
  <c r="J28"/>
  <c r="J27"/>
  <c r="K27" s="1"/>
  <c r="J22"/>
  <c r="J21"/>
  <c r="K21" s="1"/>
  <c r="K41" i="5"/>
  <c r="I41"/>
  <c r="F41"/>
  <c r="K42"/>
  <c r="I42"/>
  <c r="F42"/>
  <c r="I34"/>
  <c r="F34"/>
  <c r="K33"/>
  <c r="F33"/>
  <c r="K27"/>
  <c r="I27"/>
  <c r="F27"/>
  <c r="K20"/>
  <c r="I20"/>
  <c r="F20"/>
  <c r="K16"/>
  <c r="I16"/>
  <c r="F16"/>
  <c r="K15"/>
  <c r="I15"/>
  <c r="F15"/>
  <c r="K11"/>
  <c r="I11"/>
  <c r="F11"/>
  <c r="K12"/>
  <c r="I12"/>
  <c r="F12"/>
  <c r="G21"/>
  <c r="E21"/>
  <c r="G11" i="4"/>
  <c r="E11"/>
  <c r="G41" i="6"/>
  <c r="E41"/>
  <c r="G33"/>
  <c r="E33"/>
  <c r="I27"/>
  <c r="F27"/>
  <c r="G26"/>
  <c r="E26"/>
  <c r="I21"/>
  <c r="G20"/>
  <c r="E20"/>
  <c r="K16"/>
  <c r="I16"/>
  <c r="F16"/>
  <c r="G15"/>
  <c r="E15"/>
  <c r="K12"/>
  <c r="I12"/>
  <c r="F12"/>
  <c r="G11"/>
  <c r="E11"/>
  <c r="K17"/>
  <c r="I17"/>
  <c r="F17"/>
  <c r="G42"/>
  <c r="E42"/>
  <c r="K43"/>
  <c r="I43"/>
  <c r="F43"/>
  <c r="K44"/>
  <c r="I44"/>
  <c r="F44"/>
  <c r="K45"/>
  <c r="I45"/>
  <c r="F45"/>
  <c r="K46"/>
  <c r="I46"/>
  <c r="F46"/>
  <c r="K47"/>
  <c r="I47"/>
  <c r="F47"/>
  <c r="K44" i="4"/>
  <c r="I44"/>
  <c r="F44"/>
  <c r="K36"/>
  <c r="K29"/>
  <c r="I29"/>
  <c r="F29"/>
  <c r="K23"/>
  <c r="I23"/>
  <c r="F23"/>
  <c r="F18"/>
  <c r="K14"/>
  <c r="I14"/>
  <c r="F14"/>
  <c r="K46" i="5"/>
  <c r="I46"/>
  <c r="F46"/>
  <c r="K45"/>
  <c r="I45"/>
  <c r="F45"/>
  <c r="K44"/>
  <c r="I44"/>
  <c r="F44"/>
  <c r="K43"/>
  <c r="I43"/>
  <c r="F43"/>
  <c r="K37"/>
  <c r="I37"/>
  <c r="F37"/>
  <c r="K36"/>
  <c r="I36"/>
  <c r="F36"/>
  <c r="F35"/>
  <c r="K29"/>
  <c r="I29"/>
  <c r="F29"/>
  <c r="K28"/>
  <c r="I28"/>
  <c r="F28"/>
  <c r="K22"/>
  <c r="I22"/>
  <c r="F22"/>
  <c r="G47"/>
  <c r="E47"/>
  <c r="G38"/>
  <c r="E38"/>
  <c r="G30"/>
  <c r="E30"/>
  <c r="G23"/>
  <c r="E23"/>
  <c r="G17"/>
  <c r="E17"/>
  <c r="K49" i="4"/>
  <c r="I49"/>
  <c r="F49"/>
  <c r="K48"/>
  <c r="I48"/>
  <c r="F48"/>
  <c r="K47"/>
  <c r="I47"/>
  <c r="F47"/>
  <c r="K46"/>
  <c r="I46"/>
  <c r="F46"/>
  <c r="K45"/>
  <c r="I45"/>
  <c r="F45"/>
  <c r="I40"/>
  <c r="K39"/>
  <c r="I39"/>
  <c r="F39"/>
  <c r="K37"/>
  <c r="I37"/>
  <c r="F37"/>
  <c r="K32"/>
  <c r="I32"/>
  <c r="F32"/>
  <c r="K31"/>
  <c r="I31"/>
  <c r="F31"/>
  <c r="K30"/>
  <c r="I30"/>
  <c r="F30"/>
  <c r="K25"/>
  <c r="I25"/>
  <c r="F25"/>
  <c r="I24"/>
  <c r="F24"/>
  <c r="K19"/>
  <c r="I19"/>
  <c r="F19"/>
  <c r="G50"/>
  <c r="E50"/>
  <c r="G41"/>
  <c r="E41"/>
  <c r="G33"/>
  <c r="E33"/>
  <c r="G26"/>
  <c r="E26"/>
  <c r="G15"/>
  <c r="E15"/>
  <c r="K46" i="3"/>
  <c r="I46"/>
  <c r="F46"/>
  <c r="K45"/>
  <c r="K44"/>
  <c r="I44"/>
  <c r="F44"/>
  <c r="K43"/>
  <c r="I43"/>
  <c r="F43"/>
  <c r="K42"/>
  <c r="I42"/>
  <c r="F42"/>
  <c r="K37"/>
  <c r="I37"/>
  <c r="F37"/>
  <c r="I36"/>
  <c r="F36"/>
  <c r="F35"/>
  <c r="K34"/>
  <c r="I34"/>
  <c r="F34"/>
  <c r="K29"/>
  <c r="I29"/>
  <c r="F29"/>
  <c r="K28"/>
  <c r="I28"/>
  <c r="F28"/>
  <c r="K27"/>
  <c r="I27"/>
  <c r="F27"/>
  <c r="K22"/>
  <c r="I22"/>
  <c r="F22"/>
  <c r="K21"/>
  <c r="I21"/>
  <c r="F21"/>
  <c r="K16"/>
  <c r="I16"/>
  <c r="F16"/>
  <c r="G47"/>
  <c r="E47"/>
  <c r="G38"/>
  <c r="G30"/>
  <c r="E30"/>
  <c r="G23"/>
  <c r="E23"/>
  <c r="G12"/>
  <c r="E12"/>
  <c r="K30" i="2"/>
  <c r="I30"/>
  <c r="F30"/>
  <c r="K29"/>
  <c r="I29"/>
  <c r="F29"/>
  <c r="K25"/>
  <c r="I25"/>
  <c r="F25"/>
  <c r="K24"/>
  <c r="I24"/>
  <c r="F24"/>
  <c r="K23"/>
  <c r="I23"/>
  <c r="F23"/>
  <c r="K19"/>
  <c r="I19"/>
  <c r="F19"/>
  <c r="K18"/>
  <c r="I18"/>
  <c r="F18"/>
  <c r="K14"/>
  <c r="I14"/>
  <c r="F14"/>
  <c r="K44"/>
  <c r="I44"/>
  <c r="F44"/>
  <c r="K45"/>
  <c r="I45"/>
  <c r="F45"/>
  <c r="K46"/>
  <c r="I46"/>
  <c r="F46"/>
  <c r="K47"/>
  <c r="I47"/>
  <c r="F47"/>
  <c r="K48"/>
  <c r="I48"/>
  <c r="F48"/>
  <c r="K49"/>
  <c r="I49"/>
  <c r="F49"/>
  <c r="K50"/>
  <c r="I50"/>
  <c r="F50"/>
  <c r="K36"/>
  <c r="I36"/>
  <c r="F36"/>
  <c r="K37"/>
  <c r="I37"/>
  <c r="F37"/>
  <c r="K38"/>
  <c r="I38"/>
  <c r="F38"/>
  <c r="K39"/>
  <c r="I39"/>
  <c r="F39"/>
  <c r="K40"/>
  <c r="I40"/>
  <c r="F40"/>
  <c r="K41"/>
  <c r="I41"/>
  <c r="F41"/>
  <c r="K31"/>
  <c r="I31"/>
  <c r="F31"/>
  <c r="K32"/>
  <c r="I32"/>
  <c r="F32"/>
  <c r="K33"/>
  <c r="I33"/>
  <c r="F33"/>
  <c r="G26"/>
  <c r="E26"/>
  <c r="G20"/>
  <c r="E20"/>
  <c r="G15"/>
  <c r="E15"/>
  <c r="G11"/>
  <c r="E11"/>
  <c r="F75" i="1"/>
  <c r="K75"/>
  <c r="I75"/>
  <c r="F82"/>
  <c r="K82"/>
  <c r="I82"/>
  <c r="F81"/>
  <c r="K81"/>
  <c r="I81"/>
  <c r="F80"/>
  <c r="K80"/>
  <c r="I80"/>
  <c r="F79"/>
  <c r="K79"/>
  <c r="I79"/>
  <c r="F78"/>
  <c r="K78"/>
  <c r="I78"/>
  <c r="F77"/>
  <c r="K77"/>
  <c r="I77"/>
  <c r="F76"/>
  <c r="K76"/>
  <c r="I76"/>
  <c r="F83"/>
  <c r="K83"/>
  <c r="I83"/>
  <c r="F70"/>
  <c r="I70"/>
  <c r="K70"/>
  <c r="F69"/>
  <c r="I69"/>
  <c r="K69"/>
  <c r="F68"/>
  <c r="I68"/>
  <c r="K68"/>
  <c r="F67"/>
  <c r="I67"/>
  <c r="K67"/>
  <c r="F66"/>
  <c r="I66"/>
  <c r="K66"/>
  <c r="F65"/>
  <c r="I65"/>
  <c r="K65"/>
  <c r="F64"/>
  <c r="I64"/>
  <c r="K64"/>
  <c r="F63"/>
  <c r="I63"/>
  <c r="K63"/>
  <c r="F59"/>
  <c r="K59"/>
  <c r="I59"/>
  <c r="F58"/>
  <c r="K58"/>
  <c r="I58"/>
  <c r="F57"/>
  <c r="K57"/>
  <c r="I57"/>
  <c r="F56"/>
  <c r="K56"/>
  <c r="I56"/>
  <c r="F55"/>
  <c r="K55"/>
  <c r="I55"/>
  <c r="F54"/>
  <c r="K54"/>
  <c r="I54"/>
  <c r="F53"/>
  <c r="K53"/>
  <c r="I53"/>
  <c r="G71"/>
  <c r="E71"/>
  <c r="G60"/>
  <c r="E60"/>
  <c r="K25"/>
  <c r="I25"/>
  <c r="F44"/>
  <c r="K44"/>
  <c r="I44"/>
  <c r="F50"/>
  <c r="K50"/>
  <c r="I50"/>
  <c r="F49"/>
  <c r="K49"/>
  <c r="I49"/>
  <c r="F48"/>
  <c r="K48"/>
  <c r="I48"/>
  <c r="F47"/>
  <c r="K47"/>
  <c r="I47"/>
  <c r="F46"/>
  <c r="K46"/>
  <c r="I46"/>
  <c r="F40"/>
  <c r="I40"/>
  <c r="F39"/>
  <c r="I39"/>
  <c r="F38"/>
  <c r="I38"/>
  <c r="F37"/>
  <c r="I37"/>
  <c r="F36"/>
  <c r="K36"/>
  <c r="I36"/>
  <c r="G41"/>
  <c r="E41"/>
  <c r="F32"/>
  <c r="K32"/>
  <c r="I32"/>
  <c r="F31"/>
  <c r="K31"/>
  <c r="I31"/>
  <c r="F30"/>
  <c r="K30"/>
  <c r="I30"/>
  <c r="F29"/>
  <c r="K29"/>
  <c r="I29"/>
  <c r="G33"/>
  <c r="E33"/>
  <c r="F26"/>
  <c r="K26"/>
  <c r="I26"/>
  <c r="F23"/>
  <c r="K23"/>
  <c r="I23"/>
  <c r="F20"/>
  <c r="K20"/>
  <c r="I20"/>
  <c r="F19"/>
  <c r="K19"/>
  <c r="I19"/>
  <c r="K14"/>
  <c r="I14"/>
  <c r="E18"/>
  <c r="G18"/>
  <c r="E15"/>
  <c r="G15"/>
  <c r="I45" i="3" l="1"/>
  <c r="G20" i="4"/>
  <c r="K38"/>
  <c r="F21" i="6"/>
  <c r="K35" i="3"/>
  <c r="I38" i="4"/>
  <c r="K35" i="5"/>
  <c r="K18" i="4"/>
  <c r="I36"/>
  <c r="F40"/>
  <c r="K34" i="6"/>
  <c r="K26" i="5"/>
  <c r="I34" i="6"/>
  <c r="I26" i="5"/>
  <c r="G17" i="3"/>
  <c r="G12" i="5"/>
  <c r="E12"/>
  <c r="G11"/>
  <c r="E11"/>
  <c r="G15"/>
  <c r="E15"/>
  <c r="G16"/>
  <c r="E16"/>
  <c r="G20"/>
  <c r="E20"/>
  <c r="G26"/>
  <c r="E26"/>
  <c r="G27"/>
  <c r="E27"/>
  <c r="G33"/>
  <c r="E33"/>
  <c r="G34"/>
  <c r="E34"/>
  <c r="G42"/>
  <c r="E42"/>
  <c r="G41"/>
  <c r="E41"/>
  <c r="G47" i="6"/>
  <c r="E47"/>
  <c r="G46"/>
  <c r="E46"/>
  <c r="G45"/>
  <c r="E45"/>
  <c r="G44"/>
  <c r="E44"/>
  <c r="G43"/>
  <c r="E43"/>
  <c r="G17"/>
  <c r="E17"/>
  <c r="K22"/>
  <c r="I22"/>
  <c r="F22"/>
  <c r="K23"/>
  <c r="I23"/>
  <c r="F23"/>
  <c r="K28"/>
  <c r="I28"/>
  <c r="F28"/>
  <c r="K29"/>
  <c r="I29"/>
  <c r="F29"/>
  <c r="K30"/>
  <c r="I30"/>
  <c r="F30"/>
  <c r="K35"/>
  <c r="I35"/>
  <c r="F35"/>
  <c r="K36"/>
  <c r="I36"/>
  <c r="F36"/>
  <c r="K37"/>
  <c r="I37"/>
  <c r="F37"/>
  <c r="K38"/>
  <c r="I38"/>
  <c r="F38"/>
  <c r="G12"/>
  <c r="E12"/>
  <c r="G16"/>
  <c r="E16"/>
  <c r="G21"/>
  <c r="E21"/>
  <c r="G27"/>
  <c r="E27"/>
  <c r="G34"/>
  <c r="E34"/>
  <c r="G14" i="4"/>
  <c r="E14"/>
  <c r="G18"/>
  <c r="E18"/>
  <c r="G23"/>
  <c r="E23"/>
  <c r="G29"/>
  <c r="E29"/>
  <c r="G36"/>
  <c r="E36"/>
  <c r="G44"/>
  <c r="E44"/>
  <c r="G22" i="5"/>
  <c r="E22"/>
  <c r="G28"/>
  <c r="E28"/>
  <c r="G29"/>
  <c r="E29"/>
  <c r="G35"/>
  <c r="E35"/>
  <c r="G36"/>
  <c r="E36"/>
  <c r="G37"/>
  <c r="E37"/>
  <c r="G43"/>
  <c r="E43"/>
  <c r="G44"/>
  <c r="E44"/>
  <c r="G45"/>
  <c r="E45"/>
  <c r="G46"/>
  <c r="E46"/>
  <c r="G19" i="4"/>
  <c r="E19"/>
  <c r="G24"/>
  <c r="E24"/>
  <c r="G25"/>
  <c r="E25"/>
  <c r="G30"/>
  <c r="E30"/>
  <c r="G31"/>
  <c r="E31"/>
  <c r="G32"/>
  <c r="E32"/>
  <c r="G37"/>
  <c r="E37"/>
  <c r="G38"/>
  <c r="E38"/>
  <c r="G39"/>
  <c r="E39"/>
  <c r="G40"/>
  <c r="E40"/>
  <c r="G45"/>
  <c r="E45"/>
  <c r="G46"/>
  <c r="E46"/>
  <c r="G47"/>
  <c r="E47"/>
  <c r="G48"/>
  <c r="E48"/>
  <c r="G49"/>
  <c r="E49"/>
  <c r="G16" i="3"/>
  <c r="E16"/>
  <c r="G21"/>
  <c r="E21"/>
  <c r="G22"/>
  <c r="E22"/>
  <c r="G27"/>
  <c r="E27"/>
  <c r="G28"/>
  <c r="E28"/>
  <c r="G29"/>
  <c r="E29"/>
  <c r="G34"/>
  <c r="E34"/>
  <c r="G35"/>
  <c r="E35"/>
  <c r="G36"/>
  <c r="E36"/>
  <c r="G37"/>
  <c r="E37"/>
  <c r="G42"/>
  <c r="E42"/>
  <c r="G43"/>
  <c r="E43"/>
  <c r="G44"/>
  <c r="E44"/>
  <c r="G45"/>
  <c r="E45"/>
  <c r="G46"/>
  <c r="E46"/>
  <c r="G33" i="2"/>
  <c r="E33"/>
  <c r="G32"/>
  <c r="E32"/>
  <c r="G31"/>
  <c r="E31"/>
  <c r="G41"/>
  <c r="E41"/>
  <c r="G40"/>
  <c r="E40"/>
  <c r="G39"/>
  <c r="E39"/>
  <c r="G38"/>
  <c r="E38"/>
  <c r="G37"/>
  <c r="E37"/>
  <c r="G36"/>
  <c r="E36"/>
  <c r="G50"/>
  <c r="E50"/>
  <c r="G49"/>
  <c r="E49"/>
  <c r="G48"/>
  <c r="E48"/>
  <c r="G47"/>
  <c r="E47"/>
  <c r="G46"/>
  <c r="E46"/>
  <c r="G45"/>
  <c r="E45"/>
  <c r="G44"/>
  <c r="E44"/>
  <c r="G14"/>
  <c r="E14"/>
  <c r="G18"/>
  <c r="E18"/>
  <c r="G19"/>
  <c r="E19"/>
  <c r="G23"/>
  <c r="E23"/>
  <c r="G24"/>
  <c r="E24"/>
  <c r="G25"/>
  <c r="E25"/>
  <c r="G29"/>
  <c r="E29"/>
  <c r="G30"/>
  <c r="E30"/>
  <c r="G83" i="1"/>
  <c r="E83"/>
  <c r="G76"/>
  <c r="E76"/>
  <c r="G77"/>
  <c r="E77"/>
  <c r="G78"/>
  <c r="E78"/>
  <c r="G79"/>
  <c r="E79"/>
  <c r="G80"/>
  <c r="E80"/>
  <c r="G81"/>
  <c r="E81"/>
  <c r="G82"/>
  <c r="E82"/>
  <c r="G75"/>
  <c r="E75"/>
  <c r="G53"/>
  <c r="E53"/>
  <c r="G54"/>
  <c r="E54"/>
  <c r="G55"/>
  <c r="E55"/>
  <c r="G56"/>
  <c r="E56"/>
  <c r="G57"/>
  <c r="E57"/>
  <c r="G58"/>
  <c r="E58"/>
  <c r="G59"/>
  <c r="E59"/>
  <c r="G63"/>
  <c r="E63"/>
  <c r="G64"/>
  <c r="E64"/>
  <c r="G65"/>
  <c r="E65"/>
  <c r="G66"/>
  <c r="E66"/>
  <c r="G67"/>
  <c r="E67"/>
  <c r="G68"/>
  <c r="E68"/>
  <c r="G69"/>
  <c r="E69"/>
  <c r="G70"/>
  <c r="E70"/>
  <c r="G25"/>
  <c r="E25"/>
  <c r="G46"/>
  <c r="E46"/>
  <c r="G47"/>
  <c r="E47"/>
  <c r="G48"/>
  <c r="E48"/>
  <c r="G49"/>
  <c r="E49"/>
  <c r="G50"/>
  <c r="E50"/>
  <c r="G44"/>
  <c r="E44"/>
  <c r="G36"/>
  <c r="E36"/>
  <c r="G37"/>
  <c r="E37"/>
  <c r="G38"/>
  <c r="E38"/>
  <c r="G39"/>
  <c r="E39"/>
  <c r="G40"/>
  <c r="E40"/>
  <c r="E29"/>
  <c r="G29"/>
  <c r="G30"/>
  <c r="E30"/>
  <c r="G31"/>
  <c r="E31"/>
  <c r="G32"/>
  <c r="E32"/>
  <c r="G23"/>
  <c r="E23"/>
  <c r="G26"/>
  <c r="E26"/>
  <c r="E19"/>
  <c r="G19"/>
  <c r="E20"/>
  <c r="G20"/>
  <c r="E14"/>
  <c r="G14"/>
  <c r="G38" i="6" l="1"/>
  <c r="E38"/>
  <c r="G37"/>
  <c r="E37"/>
  <c r="G36"/>
  <c r="E36"/>
  <c r="G35"/>
  <c r="E35"/>
  <c r="G30"/>
  <c r="E30"/>
  <c r="G29"/>
  <c r="E29"/>
  <c r="G28"/>
  <c r="E28"/>
  <c r="G23"/>
  <c r="E23"/>
  <c r="G22"/>
  <c r="E22"/>
</calcChain>
</file>

<file path=xl/sharedStrings.xml><?xml version="1.0" encoding="utf-8"?>
<sst xmlns="http://schemas.openxmlformats.org/spreadsheetml/2006/main" count="374" uniqueCount="34">
  <si>
    <t>Počet polic</t>
  </si>
  <si>
    <t>mezera</t>
  </si>
  <si>
    <t>síla materiálu v mm</t>
  </si>
  <si>
    <t>naložené dno</t>
  </si>
  <si>
    <t>vložené dno (+ síla materiálu)</t>
  </si>
  <si>
    <t>1. police vrtání od spodu</t>
  </si>
  <si>
    <t>2. police vrtání od spodu</t>
  </si>
  <si>
    <t>3. police vrtání od spodu</t>
  </si>
  <si>
    <t>4. police vrtání od spodu</t>
  </si>
  <si>
    <t>5. police vrtání od spodu</t>
  </si>
  <si>
    <t>6. police vrtání od spodu</t>
  </si>
  <si>
    <t>7. police vrtání od spodu</t>
  </si>
  <si>
    <t>8. police vrtání od spodu</t>
  </si>
  <si>
    <t>9. police vrtání od spodu</t>
  </si>
  <si>
    <t>10. police vrtání od spodu</t>
  </si>
  <si>
    <t xml:space="preserve"> VŠECHNY STEJNÉ MEZERY</t>
  </si>
  <si>
    <t>ZADEJ 1. MEZERU OD SPODU, OSTATNÍ MEZERY BUDOU STEJNÉ</t>
  </si>
  <si>
    <t>štelování polic + -</t>
  </si>
  <si>
    <t>ostatní mezery</t>
  </si>
  <si>
    <r>
      <t xml:space="preserve">Zadej </t>
    </r>
    <r>
      <rPr>
        <b/>
        <sz val="11"/>
        <color theme="3" tint="-0.249977111117893"/>
        <rFont val="Calibri"/>
        <family val="2"/>
        <charset val="238"/>
        <scheme val="minor"/>
      </rPr>
      <t>SVĚTLOU VÝŠKU</t>
    </r>
    <r>
      <rPr>
        <sz val="11"/>
        <color theme="3" tint="-0.249977111117893"/>
        <rFont val="Calibri"/>
        <family val="2"/>
        <charset val="238"/>
        <scheme val="minor"/>
      </rPr>
      <t xml:space="preserve"> korpusu v mm</t>
    </r>
  </si>
  <si>
    <t>ZADEJ 1. a 2. MEZERU OD SPODU, OSTATNÍ MEZERY BUDOU STEJNÉ</t>
  </si>
  <si>
    <t>ZADEJ 1. a 2. HORNÍ MEZERU, OSTATNÍ MEZERY BUDOU STEJNÉ</t>
  </si>
  <si>
    <r>
      <t xml:space="preserve">Zadej </t>
    </r>
    <r>
      <rPr>
        <b/>
        <sz val="11"/>
        <color theme="3" tint="-0.249977111117893"/>
        <rFont val="Calibri"/>
        <family val="2"/>
        <charset val="238"/>
        <scheme val="minor"/>
      </rPr>
      <t>HORNÍ MEZERU</t>
    </r>
    <r>
      <rPr>
        <sz val="11"/>
        <color theme="3" tint="-0.249977111117893"/>
        <rFont val="Calibri"/>
        <family val="2"/>
        <charset val="238"/>
        <scheme val="minor"/>
      </rPr>
      <t xml:space="preserve"> v mm PEVNOU</t>
    </r>
  </si>
  <si>
    <t>ZADEJ 1. HORNÍ MEZERU, OSTATNÍ MEZERY BUDOU STEJNÉ</t>
  </si>
  <si>
    <t>1/2 podpěrky v mm</t>
  </si>
  <si>
    <r>
      <t xml:space="preserve">Zadej </t>
    </r>
    <r>
      <rPr>
        <b/>
        <sz val="10"/>
        <color theme="3" tint="-0.249977111117893"/>
        <rFont val="Calibri"/>
        <family val="2"/>
        <charset val="238"/>
        <scheme val="minor"/>
      </rPr>
      <t>SVĚTLOU VÝŠKU</t>
    </r>
    <r>
      <rPr>
        <sz val="10"/>
        <color theme="3" tint="-0.249977111117893"/>
        <rFont val="Calibri"/>
        <family val="2"/>
        <charset val="238"/>
        <scheme val="minor"/>
      </rPr>
      <t xml:space="preserve"> korpusu v mm</t>
    </r>
  </si>
  <si>
    <r>
      <t xml:space="preserve">Zadej </t>
    </r>
    <r>
      <rPr>
        <b/>
        <sz val="9"/>
        <color theme="3" tint="-0.249977111117893"/>
        <rFont val="Calibri"/>
        <family val="2"/>
        <charset val="238"/>
        <scheme val="minor"/>
      </rPr>
      <t>SVĚTLOU VÝŠKU</t>
    </r>
    <r>
      <rPr>
        <sz val="9"/>
        <color theme="3" tint="-0.249977111117893"/>
        <rFont val="Calibri"/>
        <family val="2"/>
        <charset val="238"/>
        <scheme val="minor"/>
      </rPr>
      <t xml:space="preserve"> korpusu v mm</t>
    </r>
  </si>
  <si>
    <t>VYPLŇUJTE POUZE ZELENÉ POLE!</t>
  </si>
  <si>
    <r>
      <t xml:space="preserve">Zadej </t>
    </r>
    <r>
      <rPr>
        <b/>
        <sz val="10"/>
        <color theme="3" tint="-0.249977111117893"/>
        <rFont val="Calibri"/>
        <family val="2"/>
        <charset val="238"/>
        <scheme val="minor"/>
      </rPr>
      <t>SPODNÍ MEZERU</t>
    </r>
    <r>
      <rPr>
        <sz val="10"/>
        <color theme="3" tint="-0.249977111117893"/>
        <rFont val="Calibri"/>
        <family val="2"/>
        <charset val="238"/>
        <scheme val="minor"/>
      </rPr>
      <t xml:space="preserve"> v mm PEVNOU</t>
    </r>
  </si>
  <si>
    <r>
      <t xml:space="preserve">Zadej 1. </t>
    </r>
    <r>
      <rPr>
        <b/>
        <sz val="10"/>
        <color theme="3" tint="-0.249977111117893"/>
        <rFont val="Calibri"/>
        <family val="2"/>
        <charset val="238"/>
        <scheme val="minor"/>
      </rPr>
      <t>SPODNÍ MEZERU</t>
    </r>
    <r>
      <rPr>
        <sz val="10"/>
        <color theme="3" tint="-0.249977111117893"/>
        <rFont val="Calibri"/>
        <family val="2"/>
        <charset val="238"/>
        <scheme val="minor"/>
      </rPr>
      <t xml:space="preserve"> v mm PEVNOU</t>
    </r>
  </si>
  <si>
    <r>
      <t xml:space="preserve">Zadej 2. </t>
    </r>
    <r>
      <rPr>
        <b/>
        <sz val="10"/>
        <color theme="3" tint="-0.249977111117893"/>
        <rFont val="Calibri"/>
        <family val="2"/>
        <charset val="238"/>
        <scheme val="minor"/>
      </rPr>
      <t>SPODNÍ MEZERU</t>
    </r>
    <r>
      <rPr>
        <sz val="10"/>
        <color theme="3" tint="-0.249977111117893"/>
        <rFont val="Calibri"/>
        <family val="2"/>
        <charset val="238"/>
        <scheme val="minor"/>
      </rPr>
      <t xml:space="preserve"> v mm PEVNOU</t>
    </r>
  </si>
  <si>
    <r>
      <t xml:space="preserve">Zadej 1. </t>
    </r>
    <r>
      <rPr>
        <b/>
        <sz val="10"/>
        <color theme="3" tint="-0.249977111117893"/>
        <rFont val="Calibri"/>
        <family val="2"/>
        <charset val="238"/>
        <scheme val="minor"/>
      </rPr>
      <t>HORNÍ MEZERU</t>
    </r>
    <r>
      <rPr>
        <sz val="10"/>
        <color theme="3" tint="-0.249977111117893"/>
        <rFont val="Calibri"/>
        <family val="2"/>
        <charset val="238"/>
        <scheme val="minor"/>
      </rPr>
      <t xml:space="preserve"> v mm PEVNOU</t>
    </r>
  </si>
  <si>
    <r>
      <t xml:space="preserve">Zadej 2. </t>
    </r>
    <r>
      <rPr>
        <b/>
        <sz val="10"/>
        <color theme="3" tint="-0.249977111117893"/>
        <rFont val="Calibri"/>
        <family val="2"/>
        <charset val="238"/>
        <scheme val="minor"/>
      </rPr>
      <t>HORNÍ MEZERU</t>
    </r>
    <r>
      <rPr>
        <sz val="10"/>
        <color theme="3" tint="-0.249977111117893"/>
        <rFont val="Calibri"/>
        <family val="2"/>
        <charset val="238"/>
        <scheme val="minor"/>
      </rPr>
      <t xml:space="preserve"> v mm PEVNOU</t>
    </r>
  </si>
  <si>
    <t>ZADEJ 1. HORNÍ a 1. SPODNÍ MEZERU, OSTATNÍ MEZERY STEJNÉ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</si>
</sst>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0.39997558519241921"/>
      <name val="Calibri"/>
      <family val="2"/>
      <charset val="238"/>
      <scheme val="minor"/>
    </font>
    <font>
      <sz val="8"/>
      <color theme="3" tint="0.39997558519241921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b/>
      <sz val="16"/>
      <color theme="3" tint="-0.249977111117893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8"/>
      <color theme="3" tint="0.39997558519241921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/>
    <xf numFmtId="0" fontId="0" fillId="0" borderId="4" xfId="0" applyFont="1" applyBorder="1"/>
    <xf numFmtId="0" fontId="0" fillId="0" borderId="3" xfId="0" applyFont="1" applyBorder="1"/>
    <xf numFmtId="0" fontId="5" fillId="0" borderId="8" xfId="0" applyFont="1" applyBorder="1"/>
    <xf numFmtId="0" fontId="1" fillId="0" borderId="9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2" fillId="2" borderId="2" xfId="0" applyFont="1" applyFill="1" applyBorder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1" fontId="4" fillId="0" borderId="8" xfId="0" applyNumberFormat="1" applyFont="1" applyBorder="1" applyAlignment="1">
      <alignment horizontal="center"/>
    </xf>
    <xf numFmtId="0" fontId="8" fillId="2" borderId="4" xfId="0" applyFont="1" applyFill="1" applyBorder="1"/>
    <xf numFmtId="1" fontId="4" fillId="0" borderId="11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8" fillId="2" borderId="2" xfId="0" applyFont="1" applyFill="1" applyBorder="1"/>
    <xf numFmtId="0" fontId="5" fillId="0" borderId="11" xfId="0" applyFont="1" applyBorder="1"/>
    <xf numFmtId="0" fontId="1" fillId="0" borderId="0" xfId="0" applyFont="1" applyBorder="1" applyAlignment="1">
      <alignment horizontal="center"/>
    </xf>
    <xf numFmtId="0" fontId="5" fillId="0" borderId="5" xfId="0" applyFont="1" applyBorder="1"/>
    <xf numFmtId="0" fontId="1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/>
    <xf numFmtId="0" fontId="0" fillId="0" borderId="0" xfId="0" applyFont="1" applyBorder="1"/>
    <xf numFmtId="0" fontId="2" fillId="0" borderId="4" xfId="0" applyFont="1" applyBorder="1"/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5" fillId="0" borderId="0" xfId="0" applyFont="1" applyBorder="1"/>
    <xf numFmtId="1" fontId="4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6" fillId="0" borderId="1" xfId="0" applyFont="1" applyBorder="1"/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3" fillId="2" borderId="2" xfId="0" applyFont="1" applyFill="1" applyBorder="1"/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showRuler="0" view="pageLayout" zoomScale="150" zoomScaleNormal="130" zoomScalePageLayoutView="150" workbookViewId="0">
      <selection activeCell="A4" sqref="A4"/>
    </sheetView>
  </sheetViews>
  <sheetFormatPr defaultColWidth="9.109375" defaultRowHeight="14.4"/>
  <cols>
    <col min="1" max="11" width="7.44140625" style="1" customWidth="1"/>
    <col min="12" max="16384" width="9.109375" style="1"/>
  </cols>
  <sheetData>
    <row r="1" spans="1:11" ht="28.35" customHeight="1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9.8" customHeight="1">
      <c r="F2" s="59" t="s">
        <v>27</v>
      </c>
      <c r="G2" s="2"/>
      <c r="K2" s="2"/>
    </row>
    <row r="3" spans="1:11" ht="15" customHeight="1">
      <c r="B3" s="55" t="s">
        <v>26</v>
      </c>
      <c r="C3" s="10"/>
      <c r="D3" s="10"/>
      <c r="E3" s="11"/>
      <c r="F3" s="57">
        <v>2000</v>
      </c>
      <c r="G3" s="2"/>
      <c r="H3" s="54" t="s">
        <v>17</v>
      </c>
      <c r="I3" s="40"/>
      <c r="J3" s="58">
        <v>50</v>
      </c>
    </row>
    <row r="4" spans="1:11" ht="15" customHeight="1">
      <c r="H4" s="54" t="s">
        <v>2</v>
      </c>
      <c r="I4" s="11"/>
      <c r="J4" s="58">
        <v>18</v>
      </c>
      <c r="K4" s="5"/>
    </row>
    <row r="5" spans="1:11" ht="15" customHeight="1">
      <c r="H5" s="54" t="s">
        <v>24</v>
      </c>
      <c r="I5" s="11"/>
      <c r="J5" s="58">
        <v>2.5</v>
      </c>
      <c r="K5" s="5"/>
    </row>
    <row r="6" spans="1:11">
      <c r="J6" s="4"/>
    </row>
    <row r="7" spans="1:11">
      <c r="A7" s="56" t="s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</row>
    <row r="8" spans="1:11">
      <c r="A8" s="56" t="s">
        <v>1</v>
      </c>
      <c r="B8" s="8">
        <f>(F3-(B7*J4))/(B7+1)</f>
        <v>991</v>
      </c>
      <c r="C8" s="8">
        <f>(F3-(C7*J4))/(C7+1)</f>
        <v>654.66666666666663</v>
      </c>
      <c r="D8" s="8">
        <f>(F3-(D7*J4))/(D7+1)</f>
        <v>486.5</v>
      </c>
      <c r="E8" s="8">
        <f>(F3-(E7*J4))/(E7+1)</f>
        <v>385.6</v>
      </c>
      <c r="F8" s="8">
        <f>(F3-(F7*J4))/(F7+1)</f>
        <v>318.33333333333331</v>
      </c>
      <c r="G8" s="8">
        <f>(F3-(G7*J4))/(G7+1)</f>
        <v>270.28571428571428</v>
      </c>
      <c r="H8" s="8">
        <f>(F3-(H7*J4))/(H7+1)</f>
        <v>234.25</v>
      </c>
      <c r="I8" s="8">
        <f>(F3-(I7*J4))/(I7+1)</f>
        <v>206.22222222222223</v>
      </c>
      <c r="J8" s="8">
        <f>(F3-(J7*J4))/(J7+1)</f>
        <v>183.8</v>
      </c>
      <c r="K8" s="8">
        <f>(F3-(K7*J4))/(K7+1)</f>
        <v>165.45454545454547</v>
      </c>
    </row>
    <row r="10" spans="1:11">
      <c r="A10" s="17" t="s">
        <v>0</v>
      </c>
      <c r="B10" s="18"/>
      <c r="C10" s="19">
        <v>1</v>
      </c>
      <c r="D10" s="20"/>
      <c r="E10" s="17"/>
      <c r="F10" s="21" t="s">
        <v>4</v>
      </c>
      <c r="G10" s="22"/>
      <c r="H10" s="20"/>
      <c r="I10" s="17"/>
      <c r="J10" s="21" t="s">
        <v>3</v>
      </c>
      <c r="K10" s="22"/>
    </row>
    <row r="11" spans="1:11">
      <c r="A11" s="13" t="s">
        <v>5</v>
      </c>
      <c r="B11" s="14"/>
      <c r="C11" s="14"/>
      <c r="D11" s="14"/>
      <c r="E11" s="23">
        <f>F11-J3</f>
        <v>956.5</v>
      </c>
      <c r="F11" s="15">
        <f>J11+J4</f>
        <v>1006.5</v>
      </c>
      <c r="G11" s="16">
        <f>F11+J3</f>
        <v>1056.5</v>
      </c>
      <c r="H11" s="14"/>
      <c r="I11" s="23">
        <f>J11-J3</f>
        <v>938.5</v>
      </c>
      <c r="J11" s="15">
        <f>B8-J5</f>
        <v>988.5</v>
      </c>
      <c r="K11" s="16">
        <f>J11+J3</f>
        <v>1038.5</v>
      </c>
    </row>
    <row r="12" spans="1:11">
      <c r="B12" s="3"/>
      <c r="C12" s="3"/>
      <c r="D12" s="3"/>
      <c r="E12" s="3"/>
      <c r="F12" s="3"/>
      <c r="G12" s="6"/>
      <c r="H12" s="3"/>
      <c r="I12" s="6"/>
      <c r="J12" s="3"/>
      <c r="K12" s="6"/>
    </row>
    <row r="13" spans="1:11">
      <c r="A13" s="17" t="s">
        <v>0</v>
      </c>
      <c r="B13" s="18"/>
      <c r="C13" s="19">
        <v>2</v>
      </c>
      <c r="D13" s="20"/>
      <c r="E13" s="17"/>
      <c r="F13" s="21" t="s">
        <v>4</v>
      </c>
      <c r="G13" s="24"/>
      <c r="H13" s="20"/>
      <c r="I13" s="28"/>
      <c r="J13" s="21" t="s">
        <v>3</v>
      </c>
      <c r="K13" s="24"/>
    </row>
    <row r="14" spans="1:11">
      <c r="A14" s="29" t="s">
        <v>5</v>
      </c>
      <c r="B14" s="30"/>
      <c r="C14" s="30"/>
      <c r="D14" s="30"/>
      <c r="E14" s="25">
        <f>F14-J3</f>
        <v>620.16666666666663</v>
      </c>
      <c r="F14" s="26">
        <f>J14+J4</f>
        <v>670.16666666666663</v>
      </c>
      <c r="G14" s="27">
        <f>F14+J3</f>
        <v>720.16666666666663</v>
      </c>
      <c r="H14" s="30"/>
      <c r="I14" s="25">
        <f>J14-J3</f>
        <v>602.16666666666663</v>
      </c>
      <c r="J14" s="26">
        <f>C8-J5</f>
        <v>652.16666666666663</v>
      </c>
      <c r="K14" s="27">
        <f>J14+J3</f>
        <v>702.16666666666663</v>
      </c>
    </row>
    <row r="15" spans="1:11">
      <c r="A15" s="13" t="s">
        <v>6</v>
      </c>
      <c r="B15" s="14"/>
      <c r="C15" s="14"/>
      <c r="D15" s="14"/>
      <c r="E15" s="23">
        <f>F15-J3</f>
        <v>1292.8333333333333</v>
      </c>
      <c r="F15" s="15">
        <f>J15+J4</f>
        <v>1342.8333333333333</v>
      </c>
      <c r="G15" s="16">
        <f>F15+J3</f>
        <v>1392.8333333333333</v>
      </c>
      <c r="H15" s="14"/>
      <c r="I15" s="23">
        <f>J15-J3</f>
        <v>1274.8333333333333</v>
      </c>
      <c r="J15" s="15">
        <f>(C8*2)+J4-J5</f>
        <v>1324.8333333333333</v>
      </c>
      <c r="K15" s="16">
        <f>J15+J3</f>
        <v>1374.8333333333333</v>
      </c>
    </row>
    <row r="16" spans="1:11">
      <c r="B16" s="3"/>
      <c r="C16" s="3"/>
      <c r="D16" s="3"/>
      <c r="E16" s="6"/>
      <c r="F16" s="3"/>
      <c r="G16" s="6"/>
      <c r="H16" s="3"/>
      <c r="I16" s="6"/>
      <c r="J16" s="3"/>
      <c r="K16" s="6"/>
    </row>
    <row r="17" spans="1:11">
      <c r="A17" s="17" t="s">
        <v>0</v>
      </c>
      <c r="B17" s="18"/>
      <c r="C17" s="19">
        <v>3</v>
      </c>
      <c r="D17" s="20"/>
      <c r="E17" s="28"/>
      <c r="F17" s="21" t="s">
        <v>4</v>
      </c>
      <c r="G17" s="24"/>
      <c r="H17" s="20"/>
      <c r="I17" s="28"/>
      <c r="J17" s="21" t="s">
        <v>3</v>
      </c>
      <c r="K17" s="24"/>
    </row>
    <row r="18" spans="1:11">
      <c r="A18" s="31" t="s">
        <v>5</v>
      </c>
      <c r="B18" s="32"/>
      <c r="C18" s="32"/>
      <c r="D18" s="32"/>
      <c r="E18" s="35">
        <f>F18-J3</f>
        <v>452</v>
      </c>
      <c r="F18" s="33">
        <f>J18+J4</f>
        <v>502</v>
      </c>
      <c r="G18" s="34">
        <f>F18+J3</f>
        <v>552</v>
      </c>
      <c r="H18" s="32"/>
      <c r="I18" s="35">
        <f>J18-J3</f>
        <v>434</v>
      </c>
      <c r="J18" s="33">
        <f>D8-J5</f>
        <v>484</v>
      </c>
      <c r="K18" s="34">
        <f>J18+J3</f>
        <v>534</v>
      </c>
    </row>
    <row r="19" spans="1:11">
      <c r="A19" s="29" t="s">
        <v>6</v>
      </c>
      <c r="B19" s="30"/>
      <c r="C19" s="30"/>
      <c r="D19" s="30"/>
      <c r="E19" s="25">
        <f>F19-J3</f>
        <v>956.5</v>
      </c>
      <c r="F19" s="26">
        <f>J19+J4</f>
        <v>1006.5</v>
      </c>
      <c r="G19" s="27">
        <f>F19+J3</f>
        <v>1056.5</v>
      </c>
      <c r="H19" s="30"/>
      <c r="I19" s="25">
        <f>J19-J3</f>
        <v>938.5</v>
      </c>
      <c r="J19" s="26">
        <f>(D8*2)+J4-J5</f>
        <v>988.5</v>
      </c>
      <c r="K19" s="27">
        <f>J19+J3</f>
        <v>1038.5</v>
      </c>
    </row>
    <row r="20" spans="1:11">
      <c r="A20" s="13" t="s">
        <v>7</v>
      </c>
      <c r="B20" s="14"/>
      <c r="C20" s="14"/>
      <c r="D20" s="14"/>
      <c r="E20" s="23">
        <f>F20-J3</f>
        <v>1461</v>
      </c>
      <c r="F20" s="15">
        <f>J20+J4</f>
        <v>1511</v>
      </c>
      <c r="G20" s="16">
        <f>F20+J3</f>
        <v>1561</v>
      </c>
      <c r="H20" s="14"/>
      <c r="I20" s="23">
        <f>J20-J3</f>
        <v>1443</v>
      </c>
      <c r="J20" s="15">
        <f>(D8*3)+(J4*2)-J5</f>
        <v>1493</v>
      </c>
      <c r="K20" s="16">
        <f>J20+J3</f>
        <v>1543</v>
      </c>
    </row>
    <row r="21" spans="1:11">
      <c r="B21" s="3"/>
      <c r="C21" s="3"/>
      <c r="D21" s="3"/>
      <c r="E21" s="6"/>
      <c r="F21" s="3"/>
      <c r="G21" s="6"/>
      <c r="H21" s="3"/>
      <c r="I21" s="6"/>
      <c r="J21" s="3"/>
      <c r="K21" s="6"/>
    </row>
    <row r="22" spans="1:11">
      <c r="A22" s="17" t="s">
        <v>0</v>
      </c>
      <c r="B22" s="18"/>
      <c r="C22" s="19">
        <v>4</v>
      </c>
      <c r="D22" s="20"/>
      <c r="E22" s="28"/>
      <c r="F22" s="21" t="s">
        <v>4</v>
      </c>
      <c r="G22" s="24"/>
      <c r="H22" s="20"/>
      <c r="I22" s="28"/>
      <c r="J22" s="21" t="s">
        <v>3</v>
      </c>
      <c r="K22" s="24"/>
    </row>
    <row r="23" spans="1:11">
      <c r="A23" s="29" t="s">
        <v>5</v>
      </c>
      <c r="B23" s="30"/>
      <c r="C23" s="30"/>
      <c r="D23" s="30"/>
      <c r="E23" s="25">
        <f>F23-J3</f>
        <v>351.1</v>
      </c>
      <c r="F23" s="26">
        <f>J23+J4</f>
        <v>401.1</v>
      </c>
      <c r="G23" s="27">
        <f>F23+J3</f>
        <v>451.1</v>
      </c>
      <c r="H23" s="30"/>
      <c r="I23" s="25">
        <f>J23-J3</f>
        <v>333.1</v>
      </c>
      <c r="J23" s="26">
        <f>E8-J5</f>
        <v>383.1</v>
      </c>
      <c r="K23" s="27">
        <f>J23+J3</f>
        <v>433.1</v>
      </c>
    </row>
    <row r="24" spans="1:11">
      <c r="A24" s="29" t="s">
        <v>6</v>
      </c>
      <c r="B24" s="30"/>
      <c r="C24" s="30"/>
      <c r="D24" s="30"/>
      <c r="E24" s="25">
        <f>F24-J3</f>
        <v>754.7</v>
      </c>
      <c r="F24" s="26">
        <f>J24+J4</f>
        <v>804.7</v>
      </c>
      <c r="G24" s="27">
        <f>F24+J3</f>
        <v>854.7</v>
      </c>
      <c r="H24" s="30"/>
      <c r="I24" s="25">
        <f>J24-J3</f>
        <v>736.7</v>
      </c>
      <c r="J24" s="26">
        <f>(E8*2)+J4-J5</f>
        <v>786.7</v>
      </c>
      <c r="K24" s="27">
        <f>J24+J3</f>
        <v>836.7</v>
      </c>
    </row>
    <row r="25" spans="1:11">
      <c r="A25" s="29" t="s">
        <v>7</v>
      </c>
      <c r="B25" s="30"/>
      <c r="C25" s="30"/>
      <c r="D25" s="30"/>
      <c r="E25" s="25">
        <f>F25-J3</f>
        <v>1158.3000000000002</v>
      </c>
      <c r="F25" s="26">
        <f>J25+J4</f>
        <v>1208.3000000000002</v>
      </c>
      <c r="G25" s="27">
        <f>F25+J3</f>
        <v>1258.3000000000002</v>
      </c>
      <c r="H25" s="30"/>
      <c r="I25" s="25">
        <f>J25-J3</f>
        <v>1140.3000000000002</v>
      </c>
      <c r="J25" s="26">
        <f>(E8*3)+(J4*2)-J5</f>
        <v>1190.3000000000002</v>
      </c>
      <c r="K25" s="27">
        <f>J25+J3</f>
        <v>1240.3000000000002</v>
      </c>
    </row>
    <row r="26" spans="1:11">
      <c r="A26" s="13" t="s">
        <v>8</v>
      </c>
      <c r="B26" s="36"/>
      <c r="C26" s="36"/>
      <c r="D26" s="36"/>
      <c r="E26" s="23">
        <f>F26-J3</f>
        <v>1561.9</v>
      </c>
      <c r="F26" s="15">
        <f>J26+J4</f>
        <v>1611.9</v>
      </c>
      <c r="G26" s="16">
        <f>F26+J3</f>
        <v>1661.9</v>
      </c>
      <c r="H26" s="14"/>
      <c r="I26" s="23">
        <f>J26-J3</f>
        <v>1543.9</v>
      </c>
      <c r="J26" s="15">
        <f>(E8*4)+(J4*3)-J5</f>
        <v>1593.9</v>
      </c>
      <c r="K26" s="16">
        <f>J26+J3</f>
        <v>1643.9</v>
      </c>
    </row>
    <row r="27" spans="1:1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17" t="s">
        <v>0</v>
      </c>
      <c r="B28" s="18"/>
      <c r="C28" s="19">
        <v>5</v>
      </c>
      <c r="D28" s="20"/>
      <c r="E28" s="28"/>
      <c r="F28" s="21" t="s">
        <v>4</v>
      </c>
      <c r="G28" s="24"/>
      <c r="H28" s="20"/>
      <c r="I28" s="28"/>
      <c r="J28" s="21" t="s">
        <v>3</v>
      </c>
      <c r="K28" s="24"/>
    </row>
    <row r="29" spans="1:11">
      <c r="A29" s="31" t="s">
        <v>5</v>
      </c>
      <c r="B29" s="32"/>
      <c r="C29" s="32"/>
      <c r="D29" s="32"/>
      <c r="E29" s="35">
        <f>F29-J3</f>
        <v>283.83333333333331</v>
      </c>
      <c r="F29" s="33">
        <f>J29+J4</f>
        <v>333.83333333333331</v>
      </c>
      <c r="G29" s="34">
        <f>F29+J3</f>
        <v>383.83333333333331</v>
      </c>
      <c r="H29" s="32"/>
      <c r="I29" s="35">
        <f>J29-J3</f>
        <v>265.83333333333331</v>
      </c>
      <c r="J29" s="33">
        <f>F8-J5</f>
        <v>315.83333333333331</v>
      </c>
      <c r="K29" s="34">
        <f>J29+J3</f>
        <v>365.83333333333331</v>
      </c>
    </row>
    <row r="30" spans="1:11">
      <c r="A30" s="29" t="s">
        <v>6</v>
      </c>
      <c r="B30" s="30"/>
      <c r="C30" s="30"/>
      <c r="D30" s="30"/>
      <c r="E30" s="25">
        <f>F30-J3</f>
        <v>620.16666666666663</v>
      </c>
      <c r="F30" s="26">
        <f>J30+J4</f>
        <v>670.16666666666663</v>
      </c>
      <c r="G30" s="27">
        <f>F30+J3</f>
        <v>720.16666666666663</v>
      </c>
      <c r="H30" s="30"/>
      <c r="I30" s="25">
        <f>J30-J3</f>
        <v>602.16666666666663</v>
      </c>
      <c r="J30" s="26">
        <f>(F8*2)+J4-J5</f>
        <v>652.16666666666663</v>
      </c>
      <c r="K30" s="27">
        <f>J30+J3</f>
        <v>702.16666666666663</v>
      </c>
    </row>
    <row r="31" spans="1:11">
      <c r="A31" s="29" t="s">
        <v>7</v>
      </c>
      <c r="B31" s="30"/>
      <c r="C31" s="30"/>
      <c r="D31" s="30"/>
      <c r="E31" s="25">
        <f>F31-J3</f>
        <v>956.5</v>
      </c>
      <c r="F31" s="26">
        <f>J31+J4</f>
        <v>1006.5</v>
      </c>
      <c r="G31" s="27">
        <f>F31+J3</f>
        <v>1056.5</v>
      </c>
      <c r="H31" s="30"/>
      <c r="I31" s="25">
        <f>J31-J3</f>
        <v>938.5</v>
      </c>
      <c r="J31" s="26">
        <f>(F8*3)+(J4*2)-J5</f>
        <v>988.5</v>
      </c>
      <c r="K31" s="27">
        <f>J31+J3</f>
        <v>1038.5</v>
      </c>
    </row>
    <row r="32" spans="1:11">
      <c r="A32" s="29" t="s">
        <v>8</v>
      </c>
      <c r="B32" s="37"/>
      <c r="C32" s="37"/>
      <c r="D32" s="37"/>
      <c r="E32" s="25">
        <f>F32-J3</f>
        <v>1292.8333333333333</v>
      </c>
      <c r="F32" s="26">
        <f>J32+J4</f>
        <v>1342.8333333333333</v>
      </c>
      <c r="G32" s="27">
        <f>F32+J3</f>
        <v>1392.8333333333333</v>
      </c>
      <c r="H32" s="30"/>
      <c r="I32" s="25">
        <f>J32-J3</f>
        <v>1274.8333333333333</v>
      </c>
      <c r="J32" s="26">
        <f>(F8*4)+(J4*3)-J5</f>
        <v>1324.8333333333333</v>
      </c>
      <c r="K32" s="27">
        <f>J32+J3</f>
        <v>1374.8333333333333</v>
      </c>
    </row>
    <row r="33" spans="1:11">
      <c r="A33" s="13" t="s">
        <v>9</v>
      </c>
      <c r="B33" s="36"/>
      <c r="C33" s="36"/>
      <c r="D33" s="36"/>
      <c r="E33" s="23">
        <f>F33-J3</f>
        <v>1629.1666666666665</v>
      </c>
      <c r="F33" s="15">
        <f>J33+J4</f>
        <v>1679.1666666666665</v>
      </c>
      <c r="G33" s="16">
        <f>F33+J3</f>
        <v>1729.1666666666665</v>
      </c>
      <c r="H33" s="36"/>
      <c r="I33" s="23">
        <f>J33-J3</f>
        <v>1611.1666666666665</v>
      </c>
      <c r="J33" s="15">
        <f>(F8*5)+(J4*4)-J5</f>
        <v>1661.1666666666665</v>
      </c>
      <c r="K33" s="16">
        <f>J33+J3</f>
        <v>1711.1666666666665</v>
      </c>
    </row>
    <row r="34" spans="1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 s="17" t="s">
        <v>0</v>
      </c>
      <c r="B35" s="18"/>
      <c r="C35" s="19">
        <v>6</v>
      </c>
      <c r="D35" s="20"/>
      <c r="E35" s="28"/>
      <c r="F35" s="21" t="s">
        <v>4</v>
      </c>
      <c r="G35" s="24"/>
      <c r="H35" s="20"/>
      <c r="I35" s="28"/>
      <c r="J35" s="21" t="s">
        <v>3</v>
      </c>
      <c r="K35" s="24"/>
    </row>
    <row r="36" spans="1:11">
      <c r="A36" s="31" t="s">
        <v>5</v>
      </c>
      <c r="B36" s="32"/>
      <c r="C36" s="32"/>
      <c r="D36" s="32"/>
      <c r="E36" s="35">
        <f>F36-J3</f>
        <v>235.78571428571428</v>
      </c>
      <c r="F36" s="33">
        <f>J36+J4</f>
        <v>285.78571428571428</v>
      </c>
      <c r="G36" s="34">
        <f>F36+J3</f>
        <v>335.78571428571428</v>
      </c>
      <c r="H36" s="32"/>
      <c r="I36" s="35">
        <f>J36-J3</f>
        <v>217.78571428571428</v>
      </c>
      <c r="J36" s="33">
        <f>G8-J5</f>
        <v>267.78571428571428</v>
      </c>
      <c r="K36" s="34">
        <f>J36+J3</f>
        <v>317.78571428571428</v>
      </c>
    </row>
    <row r="37" spans="1:11">
      <c r="A37" s="29" t="s">
        <v>6</v>
      </c>
      <c r="B37" s="30"/>
      <c r="C37" s="30"/>
      <c r="D37" s="30"/>
      <c r="E37" s="25">
        <f>F37-J3</f>
        <v>524.07142857142856</v>
      </c>
      <c r="F37" s="26">
        <f>J37+J4</f>
        <v>574.07142857142856</v>
      </c>
      <c r="G37" s="27">
        <f>F37+J3</f>
        <v>624.07142857142856</v>
      </c>
      <c r="H37" s="30"/>
      <c r="I37" s="25">
        <f>J37-J3</f>
        <v>506.07142857142856</v>
      </c>
      <c r="J37" s="26">
        <f>(G8*2)+J4-J5</f>
        <v>556.07142857142856</v>
      </c>
      <c r="K37" s="27">
        <f>J37+J3</f>
        <v>606.07142857142856</v>
      </c>
    </row>
    <row r="38" spans="1:11">
      <c r="A38" s="29" t="s">
        <v>7</v>
      </c>
      <c r="B38" s="30"/>
      <c r="C38" s="30"/>
      <c r="D38" s="30"/>
      <c r="E38" s="25">
        <f>F38-J3</f>
        <v>812.35714285714289</v>
      </c>
      <c r="F38" s="26">
        <f>J38+J4</f>
        <v>862.35714285714289</v>
      </c>
      <c r="G38" s="27">
        <f>F38+J3</f>
        <v>912.35714285714289</v>
      </c>
      <c r="H38" s="30"/>
      <c r="I38" s="25">
        <f>J38-J3</f>
        <v>794.35714285714289</v>
      </c>
      <c r="J38" s="26">
        <f>(G8*3)+(J4*2)-J5</f>
        <v>844.35714285714289</v>
      </c>
      <c r="K38" s="27">
        <f>J38+J3</f>
        <v>894.35714285714289</v>
      </c>
    </row>
    <row r="39" spans="1:11">
      <c r="A39" s="29" t="s">
        <v>8</v>
      </c>
      <c r="B39" s="37"/>
      <c r="C39" s="37"/>
      <c r="D39" s="37"/>
      <c r="E39" s="25">
        <f>F39-J3</f>
        <v>1100.6428571428571</v>
      </c>
      <c r="F39" s="26">
        <f>J39+J4</f>
        <v>1150.6428571428571</v>
      </c>
      <c r="G39" s="27">
        <f>F39+J3</f>
        <v>1200.6428571428571</v>
      </c>
      <c r="H39" s="30"/>
      <c r="I39" s="25">
        <f>J39-J3</f>
        <v>1082.6428571428571</v>
      </c>
      <c r="J39" s="26">
        <f>(G8*4)+(J4*3)-J5</f>
        <v>1132.6428571428571</v>
      </c>
      <c r="K39" s="27">
        <f>J39+J3</f>
        <v>1182.6428571428571</v>
      </c>
    </row>
    <row r="40" spans="1:11">
      <c r="A40" s="29" t="s">
        <v>9</v>
      </c>
      <c r="B40" s="37"/>
      <c r="C40" s="37"/>
      <c r="D40" s="37"/>
      <c r="E40" s="25">
        <f>F40-J3</f>
        <v>1388.9285714285713</v>
      </c>
      <c r="F40" s="26">
        <f>J40+J4</f>
        <v>1438.9285714285713</v>
      </c>
      <c r="G40" s="27">
        <f>F40+J3</f>
        <v>1488.9285714285713</v>
      </c>
      <c r="H40" s="37"/>
      <c r="I40" s="25">
        <f>J40-J3</f>
        <v>1370.9285714285713</v>
      </c>
      <c r="J40" s="26">
        <f>(G8*5)+(J4*4)-J5</f>
        <v>1420.9285714285713</v>
      </c>
      <c r="K40" s="27">
        <f>J40+J3</f>
        <v>1470.9285714285713</v>
      </c>
    </row>
    <row r="41" spans="1:11">
      <c r="A41" s="13" t="s">
        <v>10</v>
      </c>
      <c r="B41" s="36"/>
      <c r="C41" s="36"/>
      <c r="D41" s="36"/>
      <c r="E41" s="23">
        <f>F41-J3</f>
        <v>1677.2142857142858</v>
      </c>
      <c r="F41" s="15">
        <f>J41+J4</f>
        <v>1727.2142857142858</v>
      </c>
      <c r="G41" s="16">
        <f>F41+J3</f>
        <v>1777.2142857142858</v>
      </c>
      <c r="H41" s="36"/>
      <c r="I41" s="23">
        <f>J41-J3</f>
        <v>1659.2142857142858</v>
      </c>
      <c r="J41" s="15">
        <f>(G8*6)+(J4*5)-J5</f>
        <v>1709.2142857142858</v>
      </c>
      <c r="K41" s="16">
        <f>J41+J3</f>
        <v>1759.2142857142858</v>
      </c>
    </row>
    <row r="42" spans="1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17" t="s">
        <v>0</v>
      </c>
      <c r="B43" s="18"/>
      <c r="C43" s="19">
        <v>7</v>
      </c>
      <c r="D43" s="20"/>
      <c r="E43" s="28"/>
      <c r="F43" s="21" t="s">
        <v>4</v>
      </c>
      <c r="G43" s="24"/>
      <c r="H43" s="20"/>
      <c r="I43" s="28"/>
      <c r="J43" s="21" t="s">
        <v>3</v>
      </c>
      <c r="K43" s="24"/>
    </row>
    <row r="44" spans="1:11">
      <c r="A44" s="31" t="s">
        <v>5</v>
      </c>
      <c r="B44" s="32"/>
      <c r="C44" s="32"/>
      <c r="D44" s="32"/>
      <c r="E44" s="35">
        <f>F44-J3</f>
        <v>199.75</v>
      </c>
      <c r="F44" s="33">
        <f>J44+J4</f>
        <v>249.75</v>
      </c>
      <c r="G44" s="34">
        <f>F44+J3</f>
        <v>299.75</v>
      </c>
      <c r="H44" s="32"/>
      <c r="I44" s="35">
        <f>J44-J3</f>
        <v>181.75</v>
      </c>
      <c r="J44" s="33">
        <f>H8-J5</f>
        <v>231.75</v>
      </c>
      <c r="K44" s="34">
        <f>J44+J3</f>
        <v>281.75</v>
      </c>
    </row>
    <row r="45" spans="1:11">
      <c r="A45" s="29" t="s">
        <v>6</v>
      </c>
      <c r="B45" s="30"/>
      <c r="C45" s="30"/>
      <c r="D45" s="30"/>
      <c r="E45" s="25">
        <f>F45-J3</f>
        <v>452</v>
      </c>
      <c r="F45" s="26">
        <f>J45+J4</f>
        <v>502</v>
      </c>
      <c r="G45" s="27">
        <f>F45+J3</f>
        <v>552</v>
      </c>
      <c r="H45" s="30"/>
      <c r="I45" s="25">
        <f>J45-J3</f>
        <v>434</v>
      </c>
      <c r="J45" s="26">
        <f>(H8*2)+J4-J5</f>
        <v>484</v>
      </c>
      <c r="K45" s="27">
        <f>J45+J3</f>
        <v>534</v>
      </c>
    </row>
    <row r="46" spans="1:11">
      <c r="A46" s="29" t="s">
        <v>7</v>
      </c>
      <c r="B46" s="30"/>
      <c r="C46" s="30"/>
      <c r="D46" s="30"/>
      <c r="E46" s="25">
        <f>F46-J3</f>
        <v>704.25</v>
      </c>
      <c r="F46" s="26">
        <f>J46+J4</f>
        <v>754.25</v>
      </c>
      <c r="G46" s="27">
        <f>F46+J3</f>
        <v>804.25</v>
      </c>
      <c r="H46" s="30"/>
      <c r="I46" s="25">
        <f>J46-J3</f>
        <v>686.25</v>
      </c>
      <c r="J46" s="26">
        <f>(H8*3)+(J4*2)-J5</f>
        <v>736.25</v>
      </c>
      <c r="K46" s="27">
        <f>J46+J3</f>
        <v>786.25</v>
      </c>
    </row>
    <row r="47" spans="1:11">
      <c r="A47" s="29" t="s">
        <v>8</v>
      </c>
      <c r="B47" s="37"/>
      <c r="C47" s="37"/>
      <c r="D47" s="37"/>
      <c r="E47" s="25">
        <f>F47-J3</f>
        <v>956.5</v>
      </c>
      <c r="F47" s="26">
        <f>J47+J4</f>
        <v>1006.5</v>
      </c>
      <c r="G47" s="27">
        <f>F47+J3</f>
        <v>1056.5</v>
      </c>
      <c r="H47" s="30"/>
      <c r="I47" s="25">
        <f>J47-J3</f>
        <v>938.5</v>
      </c>
      <c r="J47" s="26">
        <f>(H8*4)+(J4*3)-J5</f>
        <v>988.5</v>
      </c>
      <c r="K47" s="27">
        <f>J47+J3</f>
        <v>1038.5</v>
      </c>
    </row>
    <row r="48" spans="1:11">
      <c r="A48" s="29" t="s">
        <v>9</v>
      </c>
      <c r="B48" s="37"/>
      <c r="C48" s="37"/>
      <c r="D48" s="37"/>
      <c r="E48" s="25">
        <f>F48-J3</f>
        <v>1208.75</v>
      </c>
      <c r="F48" s="26">
        <f>J48+J4</f>
        <v>1258.75</v>
      </c>
      <c r="G48" s="27">
        <f>F48+J3</f>
        <v>1308.75</v>
      </c>
      <c r="H48" s="37"/>
      <c r="I48" s="25">
        <f>J48-J3</f>
        <v>1190.75</v>
      </c>
      <c r="J48" s="26">
        <f>(H8*5)+(J4*4)-J5</f>
        <v>1240.75</v>
      </c>
      <c r="K48" s="27">
        <f>J48+J3</f>
        <v>1290.75</v>
      </c>
    </row>
    <row r="49" spans="1:11">
      <c r="A49" s="29" t="s">
        <v>10</v>
      </c>
      <c r="B49" s="37"/>
      <c r="C49" s="37"/>
      <c r="D49" s="37"/>
      <c r="E49" s="25">
        <f>F49-J3</f>
        <v>1461</v>
      </c>
      <c r="F49" s="26">
        <f>J49+J4</f>
        <v>1511</v>
      </c>
      <c r="G49" s="27">
        <f>F49+J3</f>
        <v>1561</v>
      </c>
      <c r="H49" s="37"/>
      <c r="I49" s="25">
        <f>J49-J3</f>
        <v>1443</v>
      </c>
      <c r="J49" s="26">
        <f>(H8*6)+(J4*5)-J5</f>
        <v>1493</v>
      </c>
      <c r="K49" s="27">
        <f>J49+J3</f>
        <v>1543</v>
      </c>
    </row>
    <row r="50" spans="1:11">
      <c r="A50" s="13" t="s">
        <v>11</v>
      </c>
      <c r="B50" s="36"/>
      <c r="C50" s="36"/>
      <c r="D50" s="36"/>
      <c r="E50" s="23">
        <f>F50-J3</f>
        <v>1713.25</v>
      </c>
      <c r="F50" s="15">
        <f>J50+J4</f>
        <v>1763.25</v>
      </c>
      <c r="G50" s="16">
        <f>F50+J3</f>
        <v>1813.25</v>
      </c>
      <c r="H50" s="36"/>
      <c r="I50" s="23">
        <f>J50-J3</f>
        <v>1695.25</v>
      </c>
      <c r="J50" s="15">
        <f>(H8*7)+(J4*6)-J5</f>
        <v>1745.25</v>
      </c>
      <c r="K50" s="16">
        <f>J50+J3</f>
        <v>1795.25</v>
      </c>
    </row>
    <row r="51" spans="1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>
      <c r="A52" s="17" t="s">
        <v>0</v>
      </c>
      <c r="B52" s="18"/>
      <c r="C52" s="19">
        <v>8</v>
      </c>
      <c r="D52" s="20"/>
      <c r="E52" s="28"/>
      <c r="F52" s="21" t="s">
        <v>4</v>
      </c>
      <c r="G52" s="24"/>
      <c r="H52" s="20"/>
      <c r="I52" s="28"/>
      <c r="J52" s="21" t="s">
        <v>3</v>
      </c>
      <c r="K52" s="24"/>
    </row>
    <row r="53" spans="1:11">
      <c r="A53" s="29" t="s">
        <v>5</v>
      </c>
      <c r="B53" s="30"/>
      <c r="C53" s="30"/>
      <c r="D53" s="30"/>
      <c r="E53" s="35">
        <f>F53-J3</f>
        <v>171.72222222222223</v>
      </c>
      <c r="F53" s="33">
        <f>J53+J4</f>
        <v>221.72222222222223</v>
      </c>
      <c r="G53" s="34">
        <f>F53+J3</f>
        <v>271.72222222222223</v>
      </c>
      <c r="H53" s="30"/>
      <c r="I53" s="35">
        <f>J53-J3</f>
        <v>153.72222222222223</v>
      </c>
      <c r="J53" s="33">
        <f>I8-J5</f>
        <v>203.72222222222223</v>
      </c>
      <c r="K53" s="34">
        <f>J53+J3</f>
        <v>253.72222222222223</v>
      </c>
    </row>
    <row r="54" spans="1:11">
      <c r="A54" s="29" t="s">
        <v>6</v>
      </c>
      <c r="B54" s="30"/>
      <c r="C54" s="30"/>
      <c r="D54" s="30"/>
      <c r="E54" s="25">
        <f>F54-J3</f>
        <v>395.94444444444446</v>
      </c>
      <c r="F54" s="26">
        <f>J54+J4</f>
        <v>445.94444444444446</v>
      </c>
      <c r="G54" s="27">
        <f>F54+J3</f>
        <v>495.94444444444446</v>
      </c>
      <c r="H54" s="30"/>
      <c r="I54" s="25">
        <f>J54-J3</f>
        <v>377.94444444444446</v>
      </c>
      <c r="J54" s="26">
        <f>(I8*2)+J4-J5</f>
        <v>427.94444444444446</v>
      </c>
      <c r="K54" s="27">
        <f>J54+J3</f>
        <v>477.94444444444446</v>
      </c>
    </row>
    <row r="55" spans="1:11">
      <c r="A55" s="29" t="s">
        <v>7</v>
      </c>
      <c r="B55" s="30"/>
      <c r="C55" s="30"/>
      <c r="D55" s="30"/>
      <c r="E55" s="25">
        <f>F55-J3</f>
        <v>620.16666666666674</v>
      </c>
      <c r="F55" s="26">
        <f>J55+J4</f>
        <v>670.16666666666674</v>
      </c>
      <c r="G55" s="27">
        <f>F55+J3</f>
        <v>720.16666666666674</v>
      </c>
      <c r="H55" s="30"/>
      <c r="I55" s="25">
        <f>J55-J3</f>
        <v>602.16666666666674</v>
      </c>
      <c r="J55" s="26">
        <f>(I8*3)+(J4*2)-J5</f>
        <v>652.16666666666674</v>
      </c>
      <c r="K55" s="27">
        <f>J55+J3</f>
        <v>702.16666666666674</v>
      </c>
    </row>
    <row r="56" spans="1:11">
      <c r="A56" s="29" t="s">
        <v>8</v>
      </c>
      <c r="B56" s="37"/>
      <c r="C56" s="37"/>
      <c r="D56" s="37"/>
      <c r="E56" s="25">
        <f>F56-J3</f>
        <v>844.38888888888891</v>
      </c>
      <c r="F56" s="26">
        <f>J56+J4</f>
        <v>894.38888888888891</v>
      </c>
      <c r="G56" s="27">
        <f>F56+J3</f>
        <v>944.38888888888891</v>
      </c>
      <c r="H56" s="30"/>
      <c r="I56" s="25">
        <f>J56-J3</f>
        <v>826.38888888888891</v>
      </c>
      <c r="J56" s="26">
        <f>(I8*4)+(J4*3)-J5</f>
        <v>876.38888888888891</v>
      </c>
      <c r="K56" s="27">
        <f>J56+J3</f>
        <v>926.38888888888891</v>
      </c>
    </row>
    <row r="57" spans="1:11">
      <c r="A57" s="29" t="s">
        <v>9</v>
      </c>
      <c r="B57" s="37"/>
      <c r="C57" s="37"/>
      <c r="D57" s="37"/>
      <c r="E57" s="25">
        <f>F57-J3</f>
        <v>1068.6111111111111</v>
      </c>
      <c r="F57" s="26">
        <f>J57+J4</f>
        <v>1118.6111111111111</v>
      </c>
      <c r="G57" s="27">
        <f>F57+J3</f>
        <v>1168.6111111111111</v>
      </c>
      <c r="H57" s="37"/>
      <c r="I57" s="25">
        <f>J57-J3</f>
        <v>1050.6111111111111</v>
      </c>
      <c r="J57" s="26">
        <f>(I8*5)+(J4*4)-J5</f>
        <v>1100.6111111111111</v>
      </c>
      <c r="K57" s="27">
        <f>J57+J3</f>
        <v>1150.6111111111111</v>
      </c>
    </row>
    <row r="58" spans="1:11">
      <c r="A58" s="29" t="s">
        <v>10</v>
      </c>
      <c r="B58" s="37"/>
      <c r="C58" s="37"/>
      <c r="D58" s="37"/>
      <c r="E58" s="25">
        <f>F58-J3</f>
        <v>1292.8333333333335</v>
      </c>
      <c r="F58" s="26">
        <f>J58+J4</f>
        <v>1342.8333333333335</v>
      </c>
      <c r="G58" s="27">
        <f>F58+J3</f>
        <v>1392.8333333333335</v>
      </c>
      <c r="H58" s="37"/>
      <c r="I58" s="25">
        <f>J58-J3</f>
        <v>1274.8333333333335</v>
      </c>
      <c r="J58" s="26">
        <f>(I8*6)+(J4*5)-J5</f>
        <v>1324.8333333333335</v>
      </c>
      <c r="K58" s="27">
        <f>J58+J3</f>
        <v>1374.8333333333335</v>
      </c>
    </row>
    <row r="59" spans="1:11">
      <c r="A59" s="29" t="s">
        <v>11</v>
      </c>
      <c r="B59" s="37"/>
      <c r="C59" s="37"/>
      <c r="D59" s="37"/>
      <c r="E59" s="25">
        <f>F59-J3</f>
        <v>1517.0555555555557</v>
      </c>
      <c r="F59" s="26">
        <f>J59+J4</f>
        <v>1567.0555555555557</v>
      </c>
      <c r="G59" s="27">
        <f>F59+J3</f>
        <v>1617.0555555555557</v>
      </c>
      <c r="H59" s="37"/>
      <c r="I59" s="25">
        <f>J59-J3</f>
        <v>1499.0555555555557</v>
      </c>
      <c r="J59" s="26">
        <f>(I8*7)+(J4*6)-J5</f>
        <v>1549.0555555555557</v>
      </c>
      <c r="K59" s="27">
        <f>J59+J3</f>
        <v>1599.0555555555557</v>
      </c>
    </row>
    <row r="60" spans="1:11">
      <c r="A60" s="13" t="s">
        <v>12</v>
      </c>
      <c r="B60" s="36"/>
      <c r="C60" s="36"/>
      <c r="D60" s="36"/>
      <c r="E60" s="23">
        <f>F60-J3</f>
        <v>1741.2777777777778</v>
      </c>
      <c r="F60" s="15">
        <f>J60+J4</f>
        <v>1791.2777777777778</v>
      </c>
      <c r="G60" s="16">
        <f>F60+J3</f>
        <v>1841.2777777777778</v>
      </c>
      <c r="H60" s="36"/>
      <c r="I60" s="23">
        <f>J60-J3</f>
        <v>1723.2777777777778</v>
      </c>
      <c r="J60" s="15">
        <f>(I8*8)+(J4*7)-J5</f>
        <v>1773.2777777777778</v>
      </c>
      <c r="K60" s="16">
        <f>J60+J3</f>
        <v>1823.2777777777778</v>
      </c>
    </row>
    <row r="62" spans="1:11">
      <c r="A62" s="17" t="s">
        <v>0</v>
      </c>
      <c r="B62" s="18"/>
      <c r="C62" s="19">
        <v>9</v>
      </c>
      <c r="D62" s="20"/>
      <c r="E62" s="28"/>
      <c r="F62" s="21" t="s">
        <v>4</v>
      </c>
      <c r="G62" s="24"/>
      <c r="H62" s="20"/>
      <c r="I62" s="28"/>
      <c r="J62" s="21" t="s">
        <v>3</v>
      </c>
      <c r="K62" s="24"/>
    </row>
    <row r="63" spans="1:11">
      <c r="A63" s="31" t="s">
        <v>5</v>
      </c>
      <c r="B63" s="32"/>
      <c r="C63" s="32"/>
      <c r="D63" s="32"/>
      <c r="E63" s="35">
        <f>F63-J3</f>
        <v>149.30000000000001</v>
      </c>
      <c r="F63" s="33">
        <f>J63+J4</f>
        <v>199.3</v>
      </c>
      <c r="G63" s="34">
        <f>F63+J3</f>
        <v>249.3</v>
      </c>
      <c r="H63" s="32"/>
      <c r="I63" s="35">
        <f>J63-J3</f>
        <v>131.30000000000001</v>
      </c>
      <c r="J63" s="33">
        <f>J8-J5</f>
        <v>181.3</v>
      </c>
      <c r="K63" s="34">
        <f>J63+J3</f>
        <v>231.3</v>
      </c>
    </row>
    <row r="64" spans="1:11">
      <c r="A64" s="29" t="s">
        <v>6</v>
      </c>
      <c r="B64" s="30"/>
      <c r="C64" s="30"/>
      <c r="D64" s="30"/>
      <c r="E64" s="25">
        <f>F64-J3</f>
        <v>351.1</v>
      </c>
      <c r="F64" s="26">
        <f>J64+J4</f>
        <v>401.1</v>
      </c>
      <c r="G64" s="27">
        <f>F64+J3</f>
        <v>451.1</v>
      </c>
      <c r="H64" s="30"/>
      <c r="I64" s="25">
        <f>J64-J3</f>
        <v>333.1</v>
      </c>
      <c r="J64" s="26">
        <f>(J8*2)+J4-J5</f>
        <v>383.1</v>
      </c>
      <c r="K64" s="27">
        <f>J64+J3</f>
        <v>433.1</v>
      </c>
    </row>
    <row r="65" spans="1:11">
      <c r="A65" s="29" t="s">
        <v>7</v>
      </c>
      <c r="B65" s="30"/>
      <c r="C65" s="30"/>
      <c r="D65" s="30"/>
      <c r="E65" s="25">
        <f>F65-J3</f>
        <v>552.90000000000009</v>
      </c>
      <c r="F65" s="26">
        <f>J65+J4</f>
        <v>602.90000000000009</v>
      </c>
      <c r="G65" s="27">
        <f>F65+J3</f>
        <v>652.90000000000009</v>
      </c>
      <c r="H65" s="30"/>
      <c r="I65" s="25">
        <f>J65-J3</f>
        <v>534.90000000000009</v>
      </c>
      <c r="J65" s="26">
        <f>(J8*3)+(J4*2)-J5</f>
        <v>584.90000000000009</v>
      </c>
      <c r="K65" s="27">
        <f>J65+J3</f>
        <v>634.90000000000009</v>
      </c>
    </row>
    <row r="66" spans="1:11">
      <c r="A66" s="29" t="s">
        <v>8</v>
      </c>
      <c r="B66" s="37"/>
      <c r="C66" s="37"/>
      <c r="D66" s="37"/>
      <c r="E66" s="25">
        <f>F66-J3</f>
        <v>754.7</v>
      </c>
      <c r="F66" s="26">
        <f>J66+J4</f>
        <v>804.7</v>
      </c>
      <c r="G66" s="27">
        <f>F66+J3</f>
        <v>854.7</v>
      </c>
      <c r="H66" s="30"/>
      <c r="I66" s="25">
        <f>J66-J3</f>
        <v>736.7</v>
      </c>
      <c r="J66" s="26">
        <f>(J8*4)+(J4*3)-J5</f>
        <v>786.7</v>
      </c>
      <c r="K66" s="27">
        <f>J66+J3</f>
        <v>836.7</v>
      </c>
    </row>
    <row r="67" spans="1:11">
      <c r="A67" s="29" t="s">
        <v>9</v>
      </c>
      <c r="B67" s="37"/>
      <c r="C67" s="37"/>
      <c r="D67" s="37"/>
      <c r="E67" s="25">
        <f>F67-J3</f>
        <v>956.5</v>
      </c>
      <c r="F67" s="26">
        <f>J67+J4</f>
        <v>1006.5</v>
      </c>
      <c r="G67" s="27">
        <f>F67+J3</f>
        <v>1056.5</v>
      </c>
      <c r="H67" s="37"/>
      <c r="I67" s="25">
        <f>J67-J3</f>
        <v>938.5</v>
      </c>
      <c r="J67" s="26">
        <f>(J8*5)+(J4*4)-J5</f>
        <v>988.5</v>
      </c>
      <c r="K67" s="27">
        <f>J67+J3</f>
        <v>1038.5</v>
      </c>
    </row>
    <row r="68" spans="1:11">
      <c r="A68" s="29" t="s">
        <v>10</v>
      </c>
      <c r="B68" s="37"/>
      <c r="C68" s="37"/>
      <c r="D68" s="37"/>
      <c r="E68" s="25">
        <f>F68-J3</f>
        <v>1158.3000000000002</v>
      </c>
      <c r="F68" s="26">
        <f>J68+J4</f>
        <v>1208.3000000000002</v>
      </c>
      <c r="G68" s="27">
        <f>F68+J3</f>
        <v>1258.3000000000002</v>
      </c>
      <c r="H68" s="37"/>
      <c r="I68" s="25">
        <f>J68-J3</f>
        <v>1140.3000000000002</v>
      </c>
      <c r="J68" s="26">
        <f>(J8*6)+(J4*5)-J5</f>
        <v>1190.3000000000002</v>
      </c>
      <c r="K68" s="27">
        <f>J68+J3</f>
        <v>1240.3000000000002</v>
      </c>
    </row>
    <row r="69" spans="1:11">
      <c r="A69" s="29" t="s">
        <v>11</v>
      </c>
      <c r="B69" s="37"/>
      <c r="C69" s="37"/>
      <c r="D69" s="37"/>
      <c r="E69" s="25">
        <f>F69-J3</f>
        <v>1360.1000000000001</v>
      </c>
      <c r="F69" s="26">
        <f>J69+J4</f>
        <v>1410.1000000000001</v>
      </c>
      <c r="G69" s="27">
        <f>F69+J3</f>
        <v>1460.1000000000001</v>
      </c>
      <c r="H69" s="37"/>
      <c r="I69" s="25">
        <f>J69-J3</f>
        <v>1342.1000000000001</v>
      </c>
      <c r="J69" s="26">
        <f>(J8*7)+(J4*6)-J5</f>
        <v>1392.1000000000001</v>
      </c>
      <c r="K69" s="27">
        <f>J69+J3</f>
        <v>1442.1000000000001</v>
      </c>
    </row>
    <row r="70" spans="1:11">
      <c r="A70" s="29" t="s">
        <v>12</v>
      </c>
      <c r="B70" s="37"/>
      <c r="C70" s="37"/>
      <c r="D70" s="37"/>
      <c r="E70" s="25">
        <f>F70-J3</f>
        <v>1561.9</v>
      </c>
      <c r="F70" s="26">
        <f>J70+J4</f>
        <v>1611.9</v>
      </c>
      <c r="G70" s="27">
        <f>F70+J3</f>
        <v>1661.9</v>
      </c>
      <c r="H70" s="37"/>
      <c r="I70" s="25">
        <f>J70-J3</f>
        <v>1543.9</v>
      </c>
      <c r="J70" s="26">
        <f>(J8*8)+(J4*7)-J5</f>
        <v>1593.9</v>
      </c>
      <c r="K70" s="27">
        <f>J70+J3</f>
        <v>1643.9</v>
      </c>
    </row>
    <row r="71" spans="1:11">
      <c r="A71" s="13" t="s">
        <v>13</v>
      </c>
      <c r="B71" s="38"/>
      <c r="C71" s="38"/>
      <c r="D71" s="38"/>
      <c r="E71" s="23">
        <f>F71-J3</f>
        <v>1763.7</v>
      </c>
      <c r="F71" s="15">
        <f>J71+J4</f>
        <v>1813.7</v>
      </c>
      <c r="G71" s="16">
        <f>F71+J3</f>
        <v>1863.7</v>
      </c>
      <c r="H71" s="36"/>
      <c r="I71" s="23">
        <f>J71-J3</f>
        <v>1745.7</v>
      </c>
      <c r="J71" s="15">
        <f>(J8*9)+(J4*8)-J5</f>
        <v>1795.7</v>
      </c>
      <c r="K71" s="16">
        <f>J71+J3</f>
        <v>1845.7</v>
      </c>
    </row>
    <row r="73" spans="1:11">
      <c r="A73" s="17" t="s">
        <v>0</v>
      </c>
      <c r="B73" s="18"/>
      <c r="C73" s="19">
        <v>10</v>
      </c>
      <c r="D73" s="20"/>
      <c r="E73" s="28"/>
      <c r="F73" s="21" t="s">
        <v>4</v>
      </c>
      <c r="G73" s="24"/>
      <c r="H73" s="20"/>
      <c r="I73" s="28"/>
      <c r="J73" s="21" t="s">
        <v>3</v>
      </c>
      <c r="K73" s="24"/>
    </row>
    <row r="74" spans="1:11">
      <c r="A74" s="31" t="s">
        <v>5</v>
      </c>
      <c r="B74" s="32"/>
      <c r="C74" s="32"/>
      <c r="D74" s="32"/>
      <c r="E74" s="35">
        <f>F74-J3</f>
        <v>130.95454545454547</v>
      </c>
      <c r="F74" s="33">
        <f>J74+J4</f>
        <v>180.95454545454547</v>
      </c>
      <c r="G74" s="34">
        <f>F74+J3</f>
        <v>230.95454545454547</v>
      </c>
      <c r="H74" s="32"/>
      <c r="I74" s="35">
        <f>J74-J3</f>
        <v>112.95454545454547</v>
      </c>
      <c r="J74" s="33">
        <f>K8-J5</f>
        <v>162.95454545454547</v>
      </c>
      <c r="K74" s="34">
        <f>J74+J3</f>
        <v>212.95454545454547</v>
      </c>
    </row>
    <row r="75" spans="1:11">
      <c r="A75" s="29" t="s">
        <v>6</v>
      </c>
      <c r="B75" s="30"/>
      <c r="C75" s="30"/>
      <c r="D75" s="30"/>
      <c r="E75" s="25">
        <f>F75-J3</f>
        <v>314.40909090909093</v>
      </c>
      <c r="F75" s="26">
        <f>J75+J4</f>
        <v>364.40909090909093</v>
      </c>
      <c r="G75" s="27">
        <f>F75+J3</f>
        <v>414.40909090909093</v>
      </c>
      <c r="H75" s="30"/>
      <c r="I75" s="25">
        <f>J75-J3</f>
        <v>296.40909090909093</v>
      </c>
      <c r="J75" s="26">
        <f>(K8*2)+J4-J5</f>
        <v>346.40909090909093</v>
      </c>
      <c r="K75" s="27">
        <f>J75+J3</f>
        <v>396.40909090909093</v>
      </c>
    </row>
    <row r="76" spans="1:11">
      <c r="A76" s="29" t="s">
        <v>7</v>
      </c>
      <c r="B76" s="30"/>
      <c r="C76" s="30"/>
      <c r="D76" s="30"/>
      <c r="E76" s="25">
        <f>F76-J3</f>
        <v>497.86363636363637</v>
      </c>
      <c r="F76" s="26">
        <f>J76+J4</f>
        <v>547.86363636363637</v>
      </c>
      <c r="G76" s="27">
        <f>F76+J3</f>
        <v>597.86363636363637</v>
      </c>
      <c r="H76" s="30"/>
      <c r="I76" s="25">
        <f>J76-J3</f>
        <v>479.86363636363637</v>
      </c>
      <c r="J76" s="26">
        <f>(K8*3)+(J4*2)-J5</f>
        <v>529.86363636363637</v>
      </c>
      <c r="K76" s="27">
        <f>J76+J3</f>
        <v>579.86363636363637</v>
      </c>
    </row>
    <row r="77" spans="1:11">
      <c r="A77" s="29" t="s">
        <v>8</v>
      </c>
      <c r="B77" s="37"/>
      <c r="C77" s="37"/>
      <c r="D77" s="37"/>
      <c r="E77" s="25">
        <f>F77-J3</f>
        <v>681.31818181818187</v>
      </c>
      <c r="F77" s="26">
        <f>J77+J4</f>
        <v>731.31818181818187</v>
      </c>
      <c r="G77" s="27">
        <f>F77+J3</f>
        <v>781.31818181818187</v>
      </c>
      <c r="H77" s="30"/>
      <c r="I77" s="25">
        <f>J77-J3</f>
        <v>663.31818181818187</v>
      </c>
      <c r="J77" s="26">
        <f>(K8*4)+(J4*3)-J5</f>
        <v>713.31818181818187</v>
      </c>
      <c r="K77" s="27">
        <f>J77+J3</f>
        <v>763.31818181818187</v>
      </c>
    </row>
    <row r="78" spans="1:11">
      <c r="A78" s="29" t="s">
        <v>9</v>
      </c>
      <c r="B78" s="37"/>
      <c r="C78" s="37"/>
      <c r="D78" s="37"/>
      <c r="E78" s="25">
        <f>F78-J3</f>
        <v>864.77272727272737</v>
      </c>
      <c r="F78" s="26">
        <f>J78+J4</f>
        <v>914.77272727272737</v>
      </c>
      <c r="G78" s="27">
        <f>F78+J3</f>
        <v>964.77272727272737</v>
      </c>
      <c r="H78" s="37"/>
      <c r="I78" s="25">
        <f>J78-J3</f>
        <v>846.77272727272737</v>
      </c>
      <c r="J78" s="26">
        <f>(K8*5)+(J4*4)-J5</f>
        <v>896.77272727272737</v>
      </c>
      <c r="K78" s="27">
        <f>J78+J3</f>
        <v>946.77272727272737</v>
      </c>
    </row>
    <row r="79" spans="1:11">
      <c r="A79" s="29" t="s">
        <v>10</v>
      </c>
      <c r="B79" s="37"/>
      <c r="C79" s="37"/>
      <c r="D79" s="37"/>
      <c r="E79" s="25">
        <f>F79-J3</f>
        <v>1048.2272727272727</v>
      </c>
      <c r="F79" s="26">
        <f>J79+J4</f>
        <v>1098.2272727272727</v>
      </c>
      <c r="G79" s="27">
        <f>F79+J3</f>
        <v>1148.2272727272727</v>
      </c>
      <c r="H79" s="37"/>
      <c r="I79" s="25">
        <f>J79-J3</f>
        <v>1030.2272727272727</v>
      </c>
      <c r="J79" s="26">
        <f>(K8*6)+(J4*5)-J5</f>
        <v>1080.2272727272727</v>
      </c>
      <c r="K79" s="27">
        <f>J79+J3</f>
        <v>1130.2272727272727</v>
      </c>
    </row>
    <row r="80" spans="1:11">
      <c r="A80" s="29" t="s">
        <v>11</v>
      </c>
      <c r="B80" s="37"/>
      <c r="C80" s="37"/>
      <c r="D80" s="37"/>
      <c r="E80" s="25">
        <f>F80-J3</f>
        <v>1231.6818181818182</v>
      </c>
      <c r="F80" s="26">
        <f>J80+J4</f>
        <v>1281.6818181818182</v>
      </c>
      <c r="G80" s="27">
        <f>F80+J3</f>
        <v>1331.6818181818182</v>
      </c>
      <c r="H80" s="37"/>
      <c r="I80" s="25">
        <f>J80-J3</f>
        <v>1213.6818181818182</v>
      </c>
      <c r="J80" s="26">
        <f>(K8*7)+(J4*6)-J5</f>
        <v>1263.6818181818182</v>
      </c>
      <c r="K80" s="27">
        <f>J80+J3</f>
        <v>1313.6818181818182</v>
      </c>
    </row>
    <row r="81" spans="1:11">
      <c r="A81" s="29" t="s">
        <v>12</v>
      </c>
      <c r="B81" s="37"/>
      <c r="C81" s="37"/>
      <c r="D81" s="37"/>
      <c r="E81" s="25">
        <f>F81-J3</f>
        <v>1415.1363636363637</v>
      </c>
      <c r="F81" s="26">
        <f>J81+J4</f>
        <v>1465.1363636363637</v>
      </c>
      <c r="G81" s="27">
        <f>F81+J3</f>
        <v>1515.1363636363637</v>
      </c>
      <c r="H81" s="37"/>
      <c r="I81" s="25">
        <f>J81-J3</f>
        <v>1397.1363636363637</v>
      </c>
      <c r="J81" s="26">
        <f>(K8*8)+(J4*7)-J5</f>
        <v>1447.1363636363637</v>
      </c>
      <c r="K81" s="27">
        <f>J81+J3</f>
        <v>1497.1363636363637</v>
      </c>
    </row>
    <row r="82" spans="1:11">
      <c r="A82" s="29" t="s">
        <v>13</v>
      </c>
      <c r="B82" s="39"/>
      <c r="C82" s="39"/>
      <c r="D82" s="39"/>
      <c r="E82" s="25">
        <f>F82-J3</f>
        <v>1598.5909090909092</v>
      </c>
      <c r="F82" s="26">
        <f>J82+J4</f>
        <v>1648.5909090909092</v>
      </c>
      <c r="G82" s="27">
        <f>F82+J3</f>
        <v>1698.5909090909092</v>
      </c>
      <c r="H82" s="37"/>
      <c r="I82" s="25">
        <f>J82-J3</f>
        <v>1580.5909090909092</v>
      </c>
      <c r="J82" s="26">
        <f>(K8*9)+(J4*8)-J5</f>
        <v>1630.5909090909092</v>
      </c>
      <c r="K82" s="27">
        <f>J82+J3</f>
        <v>1680.5909090909092</v>
      </c>
    </row>
    <row r="83" spans="1:11">
      <c r="A83" s="13" t="s">
        <v>14</v>
      </c>
      <c r="B83" s="38"/>
      <c r="C83" s="38"/>
      <c r="D83" s="38"/>
      <c r="E83" s="23">
        <f>F83-J3</f>
        <v>1782.0454545454547</v>
      </c>
      <c r="F83" s="15">
        <f>J83+J4</f>
        <v>1832.0454545454547</v>
      </c>
      <c r="G83" s="16">
        <f>F83+J3</f>
        <v>1882.0454545454547</v>
      </c>
      <c r="H83" s="38"/>
      <c r="I83" s="23">
        <f>J83-J3</f>
        <v>1764.0454545454547</v>
      </c>
      <c r="J83" s="15">
        <f>(K8*10)+(J4*9)-J5</f>
        <v>1814.0454545454547</v>
      </c>
      <c r="K83" s="16">
        <f>J83+J3</f>
        <v>1864.0454545454547</v>
      </c>
    </row>
  </sheetData>
  <sheetProtection sheet="1" objects="1" scenarios="1"/>
  <mergeCells count="1">
    <mergeCell ref="A1:K1"/>
  </mergeCells>
  <dataValidations disablePrompts="1" count="4">
    <dataValidation type="whole" allowBlank="1" showInputMessage="1" showErrorMessage="1" errorTitle="Numero please!" error="repete, zadej numero" promptTitle="Štelování polic" prompt="o jakou výšku se zvýší či sníží police... &#10;Zadej rozměr v mm" sqref="J3">
      <formula1>10</formula1>
      <formula2>500</formula2>
    </dataValidation>
    <dataValidation type="whole" allowBlank="1" showInputMessage="1" showErrorMessage="1" errorTitle="číslo pouze" error="zadej číslo v mm" promptTitle="Tloušťka matreriálu" prompt="Zadej sílu police v mm&#10;např. 9, 12, 18, 25, 36 ...&#10;Poznámka: &#10;Je počítáno se stejnou &#10;silou dna i police." sqref="J4">
      <formula1>3</formula1>
      <formula2>100</formula2>
    </dataValidation>
    <dataValidation type="whole" allowBlank="1" showInputMessage="1" showErrorMessage="1" errorTitle="číslo prosím" error="To najdeš na numerické klávesnici!" promptTitle="Zadej" prompt="SVĚTLOU VÝŠKU KORPUSU v mm" sqref="F3">
      <formula1>10</formula1>
      <formula2>100000</formula2>
    </dataValidation>
    <dataValidation type="decimal" allowBlank="1" showInputMessage="1" showErrorMessage="1" errorTitle="číslo pouze" error="zadej číslo v mm" promptTitle="Podpěrky" prompt="Zadej polovinu síly podpěrky v mm&#10;Příklad: podpěrky 3x5 mm i 5x5 mm mají viditelnou část 5 mm.  Polovina z 5 mm je 2,5 mm&#10;" sqref="J5">
      <formula1>2.5</formula1>
      <formula2>10</formula2>
    </dataValidation>
  </dataValidations>
  <pageMargins left="0.7" right="0.7" top="0.75" bottom="0.75" header="0.3" footer="0.3"/>
  <pageSetup paperSize="9" orientation="portrait" horizontalDpi="300" verticalDpi="300" r:id="rId1"/>
  <headerFooter>
    <oddHeader>&amp;C&amp;"-,Tučné"&amp;12&amp;K03-006VÝPOČET VÝŠKY VRTÁNÍ PODPĚREK NA POLICE&amp;R&amp;12&amp;K04+000www.prostolare.cz</oddHeader>
    <oddFooter xml:space="preserve">&amp;R&amp;K03+029   jiné tabulky můžete najít na stránkách www.prostolare.cz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85"/>
  <sheetViews>
    <sheetView showRuler="0" view="pageLayout" zoomScale="150" zoomScaleNormal="120" zoomScalePageLayoutView="150" workbookViewId="0">
      <selection activeCell="K2" sqref="K2"/>
    </sheetView>
  </sheetViews>
  <sheetFormatPr defaultColWidth="7.5546875" defaultRowHeight="14.4"/>
  <cols>
    <col min="1" max="16384" width="7.5546875" style="1"/>
  </cols>
  <sheetData>
    <row r="1" spans="1:11" ht="28.35" customHeight="1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9.2" customHeight="1">
      <c r="A2" s="2"/>
      <c r="B2" s="41"/>
      <c r="F2" s="59" t="s">
        <v>27</v>
      </c>
      <c r="G2" s="2"/>
      <c r="H2" s="2"/>
      <c r="I2" s="2"/>
      <c r="J2" s="2"/>
      <c r="K2" s="2"/>
    </row>
    <row r="3" spans="1:11" ht="15" customHeight="1">
      <c r="B3" s="54" t="s">
        <v>25</v>
      </c>
      <c r="C3" s="10"/>
      <c r="D3" s="10"/>
      <c r="E3" s="11"/>
      <c r="F3" s="57">
        <f>'všechny stejné mezery police'!$F$3</f>
        <v>2000</v>
      </c>
      <c r="G3" s="2"/>
      <c r="H3" s="54" t="s">
        <v>17</v>
      </c>
      <c r="I3" s="11"/>
      <c r="J3" s="58">
        <f>'všechny stejné mezery police'!$J$3</f>
        <v>50</v>
      </c>
    </row>
    <row r="4" spans="1:11" ht="15" customHeight="1">
      <c r="B4" s="54" t="s">
        <v>28</v>
      </c>
      <c r="C4" s="12"/>
      <c r="D4" s="12"/>
      <c r="E4" s="11"/>
      <c r="F4" s="58">
        <v>350</v>
      </c>
      <c r="G4" s="2"/>
      <c r="H4" s="54" t="s">
        <v>2</v>
      </c>
      <c r="I4" s="11"/>
      <c r="J4" s="58">
        <f>'všechny stejné mezery police'!$J$4</f>
        <v>18</v>
      </c>
      <c r="K4" s="5"/>
    </row>
    <row r="5" spans="1:11" ht="15" customHeight="1">
      <c r="B5" s="52"/>
      <c r="C5" s="39"/>
      <c r="D5" s="39"/>
      <c r="E5" s="39"/>
      <c r="F5" s="53"/>
      <c r="G5" s="2"/>
      <c r="H5" s="54" t="s">
        <v>24</v>
      </c>
      <c r="I5" s="11"/>
      <c r="J5" s="58">
        <v>2.5</v>
      </c>
      <c r="K5" s="5"/>
    </row>
    <row r="6" spans="1:11">
      <c r="J6" s="4"/>
    </row>
    <row r="7" spans="1:11">
      <c r="B7" s="60" t="s">
        <v>0</v>
      </c>
      <c r="C7" s="11"/>
      <c r="D7" s="42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</row>
    <row r="8" spans="1:11">
      <c r="B8" s="60" t="s">
        <v>18</v>
      </c>
      <c r="C8" s="11"/>
      <c r="D8" s="43">
        <f>(F3-F4-(D7*J4))/D7</f>
        <v>1632</v>
      </c>
      <c r="E8" s="8">
        <f>(F3-F4-(E7*J4))/E7</f>
        <v>807</v>
      </c>
      <c r="F8" s="8">
        <f>(F3-F4-(F7*J4))/F7</f>
        <v>532</v>
      </c>
      <c r="G8" s="8">
        <f>(F3-F4-(G7*J4))/G7</f>
        <v>394.5</v>
      </c>
      <c r="H8" s="8">
        <f>(F3-F4-(H7*J4))/H7</f>
        <v>312</v>
      </c>
      <c r="I8" s="8">
        <f>(F3-F4-(I7*J4))/I7</f>
        <v>257</v>
      </c>
      <c r="J8" s="8">
        <f>(F3-F4-(J7*J4))/J7</f>
        <v>217.71428571428572</v>
      </c>
    </row>
    <row r="10" spans="1:11">
      <c r="A10" s="17" t="s">
        <v>0</v>
      </c>
      <c r="B10" s="18"/>
      <c r="C10" s="19">
        <v>1</v>
      </c>
      <c r="D10" s="20"/>
      <c r="E10" s="17"/>
      <c r="F10" s="21" t="s">
        <v>4</v>
      </c>
      <c r="G10" s="22"/>
      <c r="H10" s="20"/>
      <c r="I10" s="17"/>
      <c r="J10" s="21" t="s">
        <v>3</v>
      </c>
      <c r="K10" s="22"/>
    </row>
    <row r="11" spans="1:11">
      <c r="A11" s="13" t="s">
        <v>5</v>
      </c>
      <c r="B11" s="14"/>
      <c r="C11" s="14"/>
      <c r="D11" s="14"/>
      <c r="E11" s="23">
        <f>F11-J3</f>
        <v>315.5</v>
      </c>
      <c r="F11" s="15">
        <f>J11+J4</f>
        <v>365.5</v>
      </c>
      <c r="G11" s="16">
        <f>F11+J3</f>
        <v>415.5</v>
      </c>
      <c r="H11" s="14"/>
      <c r="I11" s="23">
        <f>J11-J3</f>
        <v>297.5</v>
      </c>
      <c r="J11" s="15">
        <f>F4-J5</f>
        <v>347.5</v>
      </c>
      <c r="K11" s="16">
        <f>J11+J3</f>
        <v>397.5</v>
      </c>
    </row>
    <row r="12" spans="1:11">
      <c r="B12" s="3"/>
      <c r="C12" s="3"/>
      <c r="D12" s="3"/>
      <c r="E12" s="3"/>
      <c r="F12" s="3"/>
      <c r="G12" s="6"/>
      <c r="H12" s="3"/>
      <c r="I12" s="6"/>
      <c r="J12" s="3"/>
      <c r="K12" s="6"/>
    </row>
    <row r="13" spans="1:11">
      <c r="A13" s="17" t="s">
        <v>0</v>
      </c>
      <c r="B13" s="18"/>
      <c r="C13" s="19">
        <v>2</v>
      </c>
      <c r="D13" s="20"/>
      <c r="E13" s="17"/>
      <c r="F13" s="21" t="s">
        <v>4</v>
      </c>
      <c r="G13" s="24"/>
      <c r="H13" s="20"/>
      <c r="I13" s="28"/>
      <c r="J13" s="21" t="s">
        <v>3</v>
      </c>
      <c r="K13" s="24"/>
    </row>
    <row r="14" spans="1:11">
      <c r="A14" s="29" t="s">
        <v>5</v>
      </c>
      <c r="B14" s="30"/>
      <c r="C14" s="30"/>
      <c r="D14" s="30"/>
      <c r="E14" s="25">
        <f>F14-J3</f>
        <v>315.5</v>
      </c>
      <c r="F14" s="26">
        <f>J14+J4</f>
        <v>365.5</v>
      </c>
      <c r="G14" s="27">
        <f>F14+J3</f>
        <v>415.5</v>
      </c>
      <c r="H14" s="30"/>
      <c r="I14" s="25">
        <f>J14-J3</f>
        <v>297.5</v>
      </c>
      <c r="J14" s="26">
        <f>F4-J5</f>
        <v>347.5</v>
      </c>
      <c r="K14" s="27">
        <f>J14+J3</f>
        <v>397.5</v>
      </c>
    </row>
    <row r="15" spans="1:11">
      <c r="A15" s="13" t="s">
        <v>6</v>
      </c>
      <c r="B15" s="14"/>
      <c r="C15" s="14"/>
      <c r="D15" s="14"/>
      <c r="E15" s="23">
        <f>F15-J3</f>
        <v>1140.5</v>
      </c>
      <c r="F15" s="15">
        <f>J15+J4</f>
        <v>1190.5</v>
      </c>
      <c r="G15" s="16">
        <f>F15+J3</f>
        <v>1240.5</v>
      </c>
      <c r="H15" s="14"/>
      <c r="I15" s="23">
        <f>J15-J3</f>
        <v>1122.5</v>
      </c>
      <c r="J15" s="15">
        <f>F4+E8+J4-J5</f>
        <v>1172.5</v>
      </c>
      <c r="K15" s="16">
        <f>J15+J3</f>
        <v>1222.5</v>
      </c>
    </row>
    <row r="16" spans="1:11">
      <c r="B16" s="3"/>
      <c r="C16" s="3"/>
      <c r="D16" s="3"/>
      <c r="E16" s="6"/>
      <c r="F16" s="3"/>
      <c r="G16" s="6"/>
      <c r="H16" s="3"/>
      <c r="I16" s="6"/>
      <c r="J16" s="3"/>
      <c r="K16" s="6"/>
    </row>
    <row r="17" spans="1:11">
      <c r="A17" s="17" t="s">
        <v>0</v>
      </c>
      <c r="B17" s="18"/>
      <c r="C17" s="19">
        <v>3</v>
      </c>
      <c r="D17" s="20"/>
      <c r="E17" s="28"/>
      <c r="F17" s="21" t="s">
        <v>4</v>
      </c>
      <c r="G17" s="24"/>
      <c r="H17" s="20"/>
      <c r="I17" s="28"/>
      <c r="J17" s="21" t="s">
        <v>3</v>
      </c>
      <c r="K17" s="24"/>
    </row>
    <row r="18" spans="1:11">
      <c r="A18" s="31" t="s">
        <v>5</v>
      </c>
      <c r="B18" s="32"/>
      <c r="C18" s="32"/>
      <c r="D18" s="32"/>
      <c r="E18" s="35">
        <f>F18-J3</f>
        <v>315.5</v>
      </c>
      <c r="F18" s="33">
        <f>J18+J4</f>
        <v>365.5</v>
      </c>
      <c r="G18" s="34">
        <f>F18+J3</f>
        <v>415.5</v>
      </c>
      <c r="H18" s="32"/>
      <c r="I18" s="35">
        <f>J18-J3</f>
        <v>297.5</v>
      </c>
      <c r="J18" s="33">
        <f>F4-J5</f>
        <v>347.5</v>
      </c>
      <c r="K18" s="34">
        <f>J18+J3</f>
        <v>397.5</v>
      </c>
    </row>
    <row r="19" spans="1:11">
      <c r="A19" s="29" t="s">
        <v>6</v>
      </c>
      <c r="B19" s="30"/>
      <c r="C19" s="30"/>
      <c r="D19" s="30"/>
      <c r="E19" s="25">
        <f>F19-J3</f>
        <v>865.5</v>
      </c>
      <c r="F19" s="26">
        <f>J19+J4</f>
        <v>915.5</v>
      </c>
      <c r="G19" s="27">
        <f>F19+J3</f>
        <v>965.5</v>
      </c>
      <c r="H19" s="30"/>
      <c r="I19" s="25">
        <f>J19-J3</f>
        <v>847.5</v>
      </c>
      <c r="J19" s="26">
        <f>F4+((J4+F8)*1)-J5</f>
        <v>897.5</v>
      </c>
      <c r="K19" s="27">
        <f>J19+J3</f>
        <v>947.5</v>
      </c>
    </row>
    <row r="20" spans="1:11">
      <c r="A20" s="13" t="s">
        <v>7</v>
      </c>
      <c r="B20" s="14"/>
      <c r="C20" s="14"/>
      <c r="D20" s="14"/>
      <c r="E20" s="23">
        <f>F20-J3</f>
        <v>1415.5</v>
      </c>
      <c r="F20" s="15">
        <f>J20+J4</f>
        <v>1465.5</v>
      </c>
      <c r="G20" s="16">
        <f>F20+J3</f>
        <v>1515.5</v>
      </c>
      <c r="H20" s="14"/>
      <c r="I20" s="23">
        <f>J20-J3</f>
        <v>1397.5</v>
      </c>
      <c r="J20" s="15">
        <f>F4+((J4+F8)*2)-J5</f>
        <v>1447.5</v>
      </c>
      <c r="K20" s="16">
        <f>J20+J3</f>
        <v>1497.5</v>
      </c>
    </row>
    <row r="21" spans="1:11">
      <c r="B21" s="3"/>
      <c r="C21" s="3"/>
      <c r="D21" s="3"/>
      <c r="E21" s="6"/>
      <c r="F21" s="3"/>
      <c r="G21" s="6"/>
      <c r="H21" s="3"/>
      <c r="I21" s="6"/>
      <c r="J21" s="3"/>
      <c r="K21" s="6"/>
    </row>
    <row r="22" spans="1:11">
      <c r="A22" s="17" t="s">
        <v>0</v>
      </c>
      <c r="B22" s="18"/>
      <c r="C22" s="19">
        <v>4</v>
      </c>
      <c r="D22" s="20"/>
      <c r="E22" s="28"/>
      <c r="F22" s="21" t="s">
        <v>4</v>
      </c>
      <c r="G22" s="24"/>
      <c r="H22" s="20"/>
      <c r="I22" s="28"/>
      <c r="J22" s="21" t="s">
        <v>3</v>
      </c>
      <c r="K22" s="24"/>
    </row>
    <row r="23" spans="1:11">
      <c r="A23" s="29" t="s">
        <v>5</v>
      </c>
      <c r="B23" s="30"/>
      <c r="C23" s="30"/>
      <c r="D23" s="30"/>
      <c r="E23" s="25">
        <f>F23-J3</f>
        <v>315.5</v>
      </c>
      <c r="F23" s="26">
        <f>J23+J4</f>
        <v>365.5</v>
      </c>
      <c r="G23" s="27">
        <f>F23+J3</f>
        <v>415.5</v>
      </c>
      <c r="H23" s="30"/>
      <c r="I23" s="25">
        <f>J23-J3</f>
        <v>297.5</v>
      </c>
      <c r="J23" s="26">
        <f>F4-J5</f>
        <v>347.5</v>
      </c>
      <c r="K23" s="27">
        <f>J23+J3</f>
        <v>397.5</v>
      </c>
    </row>
    <row r="24" spans="1:11">
      <c r="A24" s="29" t="s">
        <v>6</v>
      </c>
      <c r="B24" s="30"/>
      <c r="C24" s="30"/>
      <c r="D24" s="30"/>
      <c r="E24" s="25">
        <f>F24-J3</f>
        <v>728</v>
      </c>
      <c r="F24" s="26">
        <f>J24+J4</f>
        <v>778</v>
      </c>
      <c r="G24" s="27">
        <f>F24+J3</f>
        <v>828</v>
      </c>
      <c r="H24" s="30"/>
      <c r="I24" s="25">
        <f>J24-J3</f>
        <v>710</v>
      </c>
      <c r="J24" s="26">
        <f>F4+((J4+G8)*1)-J5</f>
        <v>760</v>
      </c>
      <c r="K24" s="27">
        <f>J24+J3</f>
        <v>810</v>
      </c>
    </row>
    <row r="25" spans="1:11">
      <c r="A25" s="29" t="s">
        <v>7</v>
      </c>
      <c r="B25" s="30"/>
      <c r="C25" s="30"/>
      <c r="D25" s="30"/>
      <c r="E25" s="25">
        <f>F25-J3</f>
        <v>1140.5</v>
      </c>
      <c r="F25" s="26">
        <f>J25+J4</f>
        <v>1190.5</v>
      </c>
      <c r="G25" s="27">
        <f>F25+J3</f>
        <v>1240.5</v>
      </c>
      <c r="H25" s="30"/>
      <c r="I25" s="25">
        <f>J25-J3</f>
        <v>1122.5</v>
      </c>
      <c r="J25" s="26">
        <f>F4+((J4+G8)*2)-J5</f>
        <v>1172.5</v>
      </c>
      <c r="K25" s="27">
        <f>J25+J3</f>
        <v>1222.5</v>
      </c>
    </row>
    <row r="26" spans="1:11">
      <c r="A26" s="13" t="s">
        <v>8</v>
      </c>
      <c r="B26" s="36"/>
      <c r="C26" s="36"/>
      <c r="D26" s="36"/>
      <c r="E26" s="23">
        <f>F26-J3</f>
        <v>1553</v>
      </c>
      <c r="F26" s="15">
        <f>J26+J4</f>
        <v>1603</v>
      </c>
      <c r="G26" s="16">
        <f>F26+J3</f>
        <v>1653</v>
      </c>
      <c r="H26" s="14"/>
      <c r="I26" s="23">
        <f>J26-J3</f>
        <v>1535</v>
      </c>
      <c r="J26" s="15">
        <f>F4+((J4+G8)*3)-J5</f>
        <v>1585</v>
      </c>
      <c r="K26" s="16">
        <f>J26+J3</f>
        <v>1635</v>
      </c>
    </row>
    <row r="27" spans="1:1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17" t="s">
        <v>0</v>
      </c>
      <c r="B28" s="18"/>
      <c r="C28" s="19">
        <v>5</v>
      </c>
      <c r="D28" s="20"/>
      <c r="E28" s="28"/>
      <c r="F28" s="21" t="s">
        <v>4</v>
      </c>
      <c r="G28" s="24"/>
      <c r="H28" s="20"/>
      <c r="I28" s="28"/>
      <c r="J28" s="21" t="s">
        <v>3</v>
      </c>
      <c r="K28" s="24"/>
    </row>
    <row r="29" spans="1:11">
      <c r="A29" s="31" t="s">
        <v>5</v>
      </c>
      <c r="B29" s="32"/>
      <c r="C29" s="32"/>
      <c r="D29" s="32"/>
      <c r="E29" s="35">
        <f>F29-J3</f>
        <v>315.5</v>
      </c>
      <c r="F29" s="33">
        <f>J29+J4</f>
        <v>365.5</v>
      </c>
      <c r="G29" s="34">
        <f>F29+J3</f>
        <v>415.5</v>
      </c>
      <c r="H29" s="32"/>
      <c r="I29" s="35">
        <f>J29-J3</f>
        <v>297.5</v>
      </c>
      <c r="J29" s="33">
        <f>F4-J5</f>
        <v>347.5</v>
      </c>
      <c r="K29" s="34">
        <f>J29+J3</f>
        <v>397.5</v>
      </c>
    </row>
    <row r="30" spans="1:11">
      <c r="A30" s="29" t="s">
        <v>6</v>
      </c>
      <c r="B30" s="30"/>
      <c r="C30" s="30"/>
      <c r="D30" s="30"/>
      <c r="E30" s="25">
        <f>F30-J3</f>
        <v>645.5</v>
      </c>
      <c r="F30" s="26">
        <f>J30+J4</f>
        <v>695.5</v>
      </c>
      <c r="G30" s="27">
        <f>F30+J3</f>
        <v>745.5</v>
      </c>
      <c r="H30" s="30"/>
      <c r="I30" s="25">
        <f>J30-J3</f>
        <v>627.5</v>
      </c>
      <c r="J30" s="26">
        <f>F4+((J4+H8)*1)-J5</f>
        <v>677.5</v>
      </c>
      <c r="K30" s="27">
        <f>J30+J3</f>
        <v>727.5</v>
      </c>
    </row>
    <row r="31" spans="1:11">
      <c r="A31" s="29" t="s">
        <v>7</v>
      </c>
      <c r="B31" s="30"/>
      <c r="C31" s="30"/>
      <c r="D31" s="30"/>
      <c r="E31" s="25">
        <f>F31-J3</f>
        <v>975.5</v>
      </c>
      <c r="F31" s="26">
        <f>J31+J4</f>
        <v>1025.5</v>
      </c>
      <c r="G31" s="27">
        <f>F31+J3</f>
        <v>1075.5</v>
      </c>
      <c r="H31" s="30"/>
      <c r="I31" s="25">
        <f>J31-J3</f>
        <v>957.5</v>
      </c>
      <c r="J31" s="26">
        <f>F4+((J4+H8)*2)-J5</f>
        <v>1007.5</v>
      </c>
      <c r="K31" s="27">
        <f>J31+J3</f>
        <v>1057.5</v>
      </c>
    </row>
    <row r="32" spans="1:11">
      <c r="A32" s="29" t="s">
        <v>8</v>
      </c>
      <c r="B32" s="37"/>
      <c r="C32" s="37"/>
      <c r="D32" s="37"/>
      <c r="E32" s="25">
        <f>F32-J3</f>
        <v>1305.5</v>
      </c>
      <c r="F32" s="26">
        <f>J32+J4</f>
        <v>1355.5</v>
      </c>
      <c r="G32" s="27">
        <f>F32+J3</f>
        <v>1405.5</v>
      </c>
      <c r="H32" s="30"/>
      <c r="I32" s="25">
        <f>J32-J3</f>
        <v>1287.5</v>
      </c>
      <c r="J32" s="26">
        <f>F4+((J4+H8)*3)-J5</f>
        <v>1337.5</v>
      </c>
      <c r="K32" s="27">
        <f>J32+J3</f>
        <v>1387.5</v>
      </c>
    </row>
    <row r="33" spans="1:11">
      <c r="A33" s="13" t="s">
        <v>9</v>
      </c>
      <c r="B33" s="36"/>
      <c r="C33" s="36"/>
      <c r="D33" s="36"/>
      <c r="E33" s="23">
        <f>F33-J3</f>
        <v>1635.5</v>
      </c>
      <c r="F33" s="15">
        <f>J33+J4</f>
        <v>1685.5</v>
      </c>
      <c r="G33" s="16">
        <f>F33+J3</f>
        <v>1735.5</v>
      </c>
      <c r="H33" s="36"/>
      <c r="I33" s="23">
        <f>J33-J3</f>
        <v>1617.5</v>
      </c>
      <c r="J33" s="15">
        <f>F4+((J4+H8)*4)-J5</f>
        <v>1667.5</v>
      </c>
      <c r="K33" s="16">
        <f>J33+J3</f>
        <v>1717.5</v>
      </c>
    </row>
    <row r="34" spans="1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 s="17" t="s">
        <v>0</v>
      </c>
      <c r="B35" s="18"/>
      <c r="C35" s="19">
        <v>6</v>
      </c>
      <c r="D35" s="20"/>
      <c r="E35" s="28"/>
      <c r="F35" s="21" t="s">
        <v>4</v>
      </c>
      <c r="G35" s="24"/>
      <c r="H35" s="20"/>
      <c r="I35" s="28"/>
      <c r="J35" s="21" t="s">
        <v>3</v>
      </c>
      <c r="K35" s="24"/>
    </row>
    <row r="36" spans="1:11">
      <c r="A36" s="31" t="s">
        <v>5</v>
      </c>
      <c r="B36" s="32"/>
      <c r="C36" s="32"/>
      <c r="D36" s="32"/>
      <c r="E36" s="35">
        <f>F36-J3</f>
        <v>315.5</v>
      </c>
      <c r="F36" s="33">
        <f>J36+J4</f>
        <v>365.5</v>
      </c>
      <c r="G36" s="34">
        <f>F36+J3</f>
        <v>415.5</v>
      </c>
      <c r="H36" s="32"/>
      <c r="I36" s="35">
        <f>J36-J3</f>
        <v>297.5</v>
      </c>
      <c r="J36" s="33">
        <f>F4-J5</f>
        <v>347.5</v>
      </c>
      <c r="K36" s="34">
        <f>J36+J3</f>
        <v>397.5</v>
      </c>
    </row>
    <row r="37" spans="1:11">
      <c r="A37" s="29" t="s">
        <v>6</v>
      </c>
      <c r="B37" s="30"/>
      <c r="C37" s="30"/>
      <c r="D37" s="30"/>
      <c r="E37" s="25">
        <f>F37-J3</f>
        <v>590.5</v>
      </c>
      <c r="F37" s="26">
        <f>J37+J4</f>
        <v>640.5</v>
      </c>
      <c r="G37" s="27">
        <f>F37+J3</f>
        <v>690.5</v>
      </c>
      <c r="H37" s="30"/>
      <c r="I37" s="25">
        <f>J37-J3</f>
        <v>572.5</v>
      </c>
      <c r="J37" s="26">
        <f>F4+((J4+I8)*1)-J5</f>
        <v>622.5</v>
      </c>
      <c r="K37" s="27">
        <f>J37+J3</f>
        <v>672.5</v>
      </c>
    </row>
    <row r="38" spans="1:11">
      <c r="A38" s="29" t="s">
        <v>7</v>
      </c>
      <c r="B38" s="30"/>
      <c r="C38" s="30"/>
      <c r="D38" s="30"/>
      <c r="E38" s="25">
        <f>F38-J3</f>
        <v>865.5</v>
      </c>
      <c r="F38" s="26">
        <f>J38+J4</f>
        <v>915.5</v>
      </c>
      <c r="G38" s="27">
        <f>F38+J3</f>
        <v>965.5</v>
      </c>
      <c r="H38" s="30"/>
      <c r="I38" s="25">
        <f>J38-J3</f>
        <v>847.5</v>
      </c>
      <c r="J38" s="26">
        <f>F4+((J4+I8)*2)-J5</f>
        <v>897.5</v>
      </c>
      <c r="K38" s="27">
        <f>J38+J3</f>
        <v>947.5</v>
      </c>
    </row>
    <row r="39" spans="1:11">
      <c r="A39" s="29" t="s">
        <v>8</v>
      </c>
      <c r="B39" s="37"/>
      <c r="C39" s="37"/>
      <c r="D39" s="37"/>
      <c r="E39" s="25">
        <f>F39-J3</f>
        <v>1140.5</v>
      </c>
      <c r="F39" s="26">
        <f>J39+J4</f>
        <v>1190.5</v>
      </c>
      <c r="G39" s="27">
        <f>F39+J3</f>
        <v>1240.5</v>
      </c>
      <c r="H39" s="30"/>
      <c r="I39" s="25">
        <f>J39-J3</f>
        <v>1122.5</v>
      </c>
      <c r="J39" s="26">
        <f>F4+((J4+I8)*3)-J5</f>
        <v>1172.5</v>
      </c>
      <c r="K39" s="27">
        <f>J39+J3</f>
        <v>1222.5</v>
      </c>
    </row>
    <row r="40" spans="1:11">
      <c r="A40" s="29" t="s">
        <v>9</v>
      </c>
      <c r="B40" s="37"/>
      <c r="C40" s="37"/>
      <c r="D40" s="37"/>
      <c r="E40" s="25">
        <f>F40-J3</f>
        <v>1415.5</v>
      </c>
      <c r="F40" s="26">
        <f>J40+J4</f>
        <v>1465.5</v>
      </c>
      <c r="G40" s="27">
        <f>F40+J3</f>
        <v>1515.5</v>
      </c>
      <c r="H40" s="37"/>
      <c r="I40" s="25">
        <f>J40-J3</f>
        <v>1397.5</v>
      </c>
      <c r="J40" s="26">
        <f>F4+((J4+I8)*4)-J5</f>
        <v>1447.5</v>
      </c>
      <c r="K40" s="27">
        <f>J40+J3</f>
        <v>1497.5</v>
      </c>
    </row>
    <row r="41" spans="1:11">
      <c r="A41" s="13" t="s">
        <v>10</v>
      </c>
      <c r="B41" s="36"/>
      <c r="C41" s="36"/>
      <c r="D41" s="36"/>
      <c r="E41" s="23">
        <f>F41-J3</f>
        <v>1690.5</v>
      </c>
      <c r="F41" s="15">
        <f>J41+J4</f>
        <v>1740.5</v>
      </c>
      <c r="G41" s="16">
        <f>F41+J3</f>
        <v>1790.5</v>
      </c>
      <c r="H41" s="36"/>
      <c r="I41" s="23">
        <f>J41-J3</f>
        <v>1672.5</v>
      </c>
      <c r="J41" s="15">
        <f>F4+((J4+I8)*5)-J5</f>
        <v>1722.5</v>
      </c>
      <c r="K41" s="16">
        <f>J41+J3</f>
        <v>1772.5</v>
      </c>
    </row>
    <row r="42" spans="1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17" t="s">
        <v>0</v>
      </c>
      <c r="B43" s="18"/>
      <c r="C43" s="19">
        <v>7</v>
      </c>
      <c r="D43" s="20"/>
      <c r="E43" s="28"/>
      <c r="F43" s="21" t="s">
        <v>4</v>
      </c>
      <c r="G43" s="24"/>
      <c r="H43" s="20"/>
      <c r="I43" s="28"/>
      <c r="J43" s="21" t="s">
        <v>3</v>
      </c>
      <c r="K43" s="24"/>
    </row>
    <row r="44" spans="1:11">
      <c r="A44" s="31" t="s">
        <v>5</v>
      </c>
      <c r="B44" s="32"/>
      <c r="C44" s="32"/>
      <c r="D44" s="32"/>
      <c r="E44" s="35">
        <f>F44-J3</f>
        <v>315.5</v>
      </c>
      <c r="F44" s="33">
        <f>J44+J4</f>
        <v>365.5</v>
      </c>
      <c r="G44" s="34">
        <f>F44+J3</f>
        <v>415.5</v>
      </c>
      <c r="H44" s="32"/>
      <c r="I44" s="35">
        <f>J44-J3</f>
        <v>297.5</v>
      </c>
      <c r="J44" s="33">
        <f>F4-J5</f>
        <v>347.5</v>
      </c>
      <c r="K44" s="34">
        <f>J44+J3</f>
        <v>397.5</v>
      </c>
    </row>
    <row r="45" spans="1:11">
      <c r="A45" s="29" t="s">
        <v>6</v>
      </c>
      <c r="B45" s="30"/>
      <c r="C45" s="30"/>
      <c r="D45" s="30"/>
      <c r="E45" s="25">
        <f>F45-J3</f>
        <v>551.21428571428578</v>
      </c>
      <c r="F45" s="26">
        <f>J45+J4</f>
        <v>601.21428571428578</v>
      </c>
      <c r="G45" s="27">
        <f>F45+J3</f>
        <v>651.21428571428578</v>
      </c>
      <c r="H45" s="30"/>
      <c r="I45" s="25">
        <f>J45-J3</f>
        <v>533.21428571428578</v>
      </c>
      <c r="J45" s="26">
        <f>F4+((J4+J8)*1)-J5</f>
        <v>583.21428571428578</v>
      </c>
      <c r="K45" s="27">
        <f>J45+J3</f>
        <v>633.21428571428578</v>
      </c>
    </row>
    <row r="46" spans="1:11">
      <c r="A46" s="29" t="s">
        <v>7</v>
      </c>
      <c r="B46" s="30"/>
      <c r="C46" s="30"/>
      <c r="D46" s="30"/>
      <c r="E46" s="25">
        <f>F46-J3</f>
        <v>786.92857142857144</v>
      </c>
      <c r="F46" s="26">
        <f>J46+J4</f>
        <v>836.92857142857144</v>
      </c>
      <c r="G46" s="27">
        <f>F46+J3</f>
        <v>886.92857142857144</v>
      </c>
      <c r="H46" s="30"/>
      <c r="I46" s="25">
        <f>J46-J3</f>
        <v>768.92857142857144</v>
      </c>
      <c r="J46" s="26">
        <f>F4+((J4+J8)*2)-J5</f>
        <v>818.92857142857144</v>
      </c>
      <c r="K46" s="27">
        <f>J46+J3</f>
        <v>868.92857142857144</v>
      </c>
    </row>
    <row r="47" spans="1:11">
      <c r="A47" s="29" t="s">
        <v>8</v>
      </c>
      <c r="B47" s="37"/>
      <c r="C47" s="37"/>
      <c r="D47" s="37"/>
      <c r="E47" s="25">
        <f>F47-J3</f>
        <v>1022.6428571428571</v>
      </c>
      <c r="F47" s="26">
        <f>J47+J4</f>
        <v>1072.6428571428571</v>
      </c>
      <c r="G47" s="27">
        <f>F47+J3</f>
        <v>1122.6428571428571</v>
      </c>
      <c r="H47" s="30"/>
      <c r="I47" s="25">
        <f>J47-J3</f>
        <v>1004.6428571428571</v>
      </c>
      <c r="J47" s="26">
        <f>F4+((J4+J8)*3)-J5</f>
        <v>1054.6428571428571</v>
      </c>
      <c r="K47" s="27">
        <f>J47+J3</f>
        <v>1104.6428571428571</v>
      </c>
    </row>
    <row r="48" spans="1:11">
      <c r="A48" s="29" t="s">
        <v>9</v>
      </c>
      <c r="B48" s="37"/>
      <c r="C48" s="37"/>
      <c r="D48" s="37"/>
      <c r="E48" s="25">
        <f>F48-J3</f>
        <v>1258.3571428571429</v>
      </c>
      <c r="F48" s="26">
        <f>J48+J4</f>
        <v>1308.3571428571429</v>
      </c>
      <c r="G48" s="27">
        <f>F48+J3</f>
        <v>1358.3571428571429</v>
      </c>
      <c r="H48" s="37"/>
      <c r="I48" s="25">
        <f>J48-J3</f>
        <v>1240.3571428571429</v>
      </c>
      <c r="J48" s="26">
        <f>F4+((J4+J8)*4)-J5</f>
        <v>1290.3571428571429</v>
      </c>
      <c r="K48" s="27">
        <f>J48+J3</f>
        <v>1340.3571428571429</v>
      </c>
    </row>
    <row r="49" spans="1:11">
      <c r="A49" s="29" t="s">
        <v>10</v>
      </c>
      <c r="B49" s="37"/>
      <c r="C49" s="37"/>
      <c r="D49" s="37"/>
      <c r="E49" s="25">
        <f>F49-J3</f>
        <v>1494.0714285714287</v>
      </c>
      <c r="F49" s="26">
        <f>J49+J4</f>
        <v>1544.0714285714287</v>
      </c>
      <c r="G49" s="27">
        <f>F49+J3</f>
        <v>1594.0714285714287</v>
      </c>
      <c r="H49" s="37"/>
      <c r="I49" s="25">
        <f>J49-J3</f>
        <v>1476.0714285714287</v>
      </c>
      <c r="J49" s="26">
        <f>F4+((J4+J8)*5)-J5</f>
        <v>1526.0714285714287</v>
      </c>
      <c r="K49" s="27">
        <f>J49+J3</f>
        <v>1576.0714285714287</v>
      </c>
    </row>
    <row r="50" spans="1:11">
      <c r="A50" s="13" t="s">
        <v>11</v>
      </c>
      <c r="B50" s="36"/>
      <c r="C50" s="36"/>
      <c r="D50" s="36"/>
      <c r="E50" s="23">
        <f>F50-J3</f>
        <v>1729.7857142857142</v>
      </c>
      <c r="F50" s="15">
        <f>J50+J4</f>
        <v>1779.7857142857142</v>
      </c>
      <c r="G50" s="16">
        <f>F50+J3</f>
        <v>1829.7857142857142</v>
      </c>
      <c r="H50" s="36"/>
      <c r="I50" s="23">
        <f>J50-J3</f>
        <v>1711.7857142857142</v>
      </c>
      <c r="J50" s="15">
        <f>F4+((J4+J8)*6)-J5</f>
        <v>1761.7857142857142</v>
      </c>
      <c r="K50" s="16">
        <f>J50+J3</f>
        <v>1811.7857142857142</v>
      </c>
    </row>
    <row r="51" spans="1:11" s="39" customFormat="1"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s="51" customFormat="1">
      <c r="A52" s="46"/>
      <c r="B52" s="47"/>
      <c r="C52" s="48"/>
      <c r="D52" s="46"/>
      <c r="E52" s="49"/>
      <c r="F52" s="50"/>
      <c r="G52" s="49"/>
      <c r="H52" s="46"/>
      <c r="I52" s="49"/>
      <c r="J52" s="50"/>
      <c r="K52" s="49"/>
    </row>
    <row r="53" spans="1:11" s="39" customFormat="1">
      <c r="A53" s="44"/>
      <c r="B53" s="30"/>
      <c r="C53" s="30"/>
      <c r="D53" s="30"/>
      <c r="E53" s="45"/>
      <c r="F53" s="26"/>
      <c r="G53" s="45"/>
      <c r="H53" s="30"/>
      <c r="I53" s="45"/>
      <c r="J53" s="26"/>
      <c r="K53" s="45"/>
    </row>
    <row r="54" spans="1:11" s="39" customFormat="1">
      <c r="A54" s="44"/>
      <c r="B54" s="30"/>
      <c r="C54" s="30"/>
      <c r="D54" s="30"/>
      <c r="E54" s="45"/>
      <c r="F54" s="26"/>
      <c r="G54" s="45"/>
      <c r="H54" s="30"/>
      <c r="I54" s="45"/>
      <c r="J54" s="26"/>
      <c r="K54" s="45"/>
    </row>
    <row r="55" spans="1:11" s="39" customFormat="1">
      <c r="A55" s="44"/>
      <c r="B55" s="30"/>
      <c r="C55" s="30"/>
      <c r="D55" s="30"/>
      <c r="E55" s="45"/>
      <c r="F55" s="26"/>
      <c r="G55" s="45"/>
      <c r="H55" s="30"/>
      <c r="I55" s="45"/>
      <c r="J55" s="26"/>
      <c r="K55" s="45"/>
    </row>
    <row r="56" spans="1:11" s="39" customFormat="1">
      <c r="A56" s="44"/>
      <c r="B56" s="37"/>
      <c r="C56" s="37"/>
      <c r="D56" s="37"/>
      <c r="E56" s="45"/>
      <c r="F56" s="26"/>
      <c r="G56" s="45"/>
      <c r="H56" s="30"/>
      <c r="I56" s="45"/>
      <c r="J56" s="26"/>
      <c r="K56" s="45"/>
    </row>
    <row r="57" spans="1:11" s="39" customFormat="1">
      <c r="A57" s="44"/>
      <c r="B57" s="37"/>
      <c r="C57" s="37"/>
      <c r="D57" s="37"/>
      <c r="E57" s="45"/>
      <c r="F57" s="26"/>
      <c r="G57" s="45"/>
      <c r="H57" s="37"/>
      <c r="I57" s="45"/>
      <c r="J57" s="26"/>
      <c r="K57" s="45"/>
    </row>
    <row r="58" spans="1:11" s="39" customFormat="1">
      <c r="A58" s="44"/>
      <c r="B58" s="37"/>
      <c r="C58" s="37"/>
      <c r="D58" s="37"/>
      <c r="E58" s="45"/>
      <c r="F58" s="26"/>
      <c r="G58" s="45"/>
      <c r="H58" s="37"/>
      <c r="I58" s="45"/>
      <c r="J58" s="26"/>
      <c r="K58" s="45"/>
    </row>
    <row r="59" spans="1:11" s="39" customFormat="1">
      <c r="A59" s="44"/>
      <c r="B59" s="37"/>
      <c r="C59" s="37"/>
      <c r="D59" s="37"/>
      <c r="E59" s="45"/>
      <c r="F59" s="26"/>
      <c r="G59" s="45"/>
      <c r="H59" s="37"/>
      <c r="I59" s="45"/>
      <c r="J59" s="26"/>
      <c r="K59" s="45"/>
    </row>
    <row r="60" spans="1:11" s="39" customFormat="1">
      <c r="A60" s="44"/>
      <c r="B60" s="37"/>
      <c r="C60" s="37"/>
      <c r="D60" s="37"/>
      <c r="E60" s="45"/>
      <c r="F60" s="26"/>
      <c r="G60" s="45"/>
      <c r="H60" s="37"/>
      <c r="I60" s="45"/>
      <c r="J60" s="26"/>
      <c r="K60" s="45"/>
    </row>
    <row r="61" spans="1:11" s="39" customFormat="1"/>
    <row r="62" spans="1:11" s="51" customFormat="1">
      <c r="A62" s="46"/>
      <c r="B62" s="47"/>
      <c r="C62" s="48"/>
      <c r="D62" s="46"/>
      <c r="E62" s="49"/>
      <c r="F62" s="50"/>
      <c r="G62" s="49"/>
      <c r="H62" s="46"/>
      <c r="I62" s="49"/>
      <c r="J62" s="50"/>
      <c r="K62" s="49"/>
    </row>
    <row r="63" spans="1:11" s="39" customFormat="1">
      <c r="A63" s="44"/>
      <c r="B63" s="30"/>
      <c r="C63" s="30"/>
      <c r="D63" s="30"/>
      <c r="E63" s="45"/>
      <c r="F63" s="26"/>
      <c r="G63" s="45"/>
      <c r="H63" s="30"/>
      <c r="I63" s="45"/>
      <c r="J63" s="26"/>
      <c r="K63" s="45"/>
    </row>
    <row r="64" spans="1:11" s="39" customFormat="1">
      <c r="A64" s="44"/>
      <c r="B64" s="30"/>
      <c r="C64" s="30"/>
      <c r="D64" s="30"/>
      <c r="E64" s="45"/>
      <c r="F64" s="26"/>
      <c r="G64" s="45"/>
      <c r="H64" s="30"/>
      <c r="I64" s="45"/>
      <c r="J64" s="26"/>
      <c r="K64" s="45"/>
    </row>
    <row r="65" spans="1:11" s="39" customFormat="1">
      <c r="A65" s="44"/>
      <c r="B65" s="30"/>
      <c r="C65" s="30"/>
      <c r="D65" s="30"/>
      <c r="E65" s="45"/>
      <c r="F65" s="26"/>
      <c r="G65" s="45"/>
      <c r="H65" s="30"/>
      <c r="I65" s="45"/>
      <c r="J65" s="26"/>
      <c r="K65" s="45"/>
    </row>
    <row r="66" spans="1:11" s="39" customFormat="1">
      <c r="A66" s="44"/>
      <c r="B66" s="37"/>
      <c r="C66" s="37"/>
      <c r="D66" s="37"/>
      <c r="E66" s="45"/>
      <c r="F66" s="26"/>
      <c r="G66" s="45"/>
      <c r="H66" s="30"/>
      <c r="I66" s="45"/>
      <c r="J66" s="26"/>
      <c r="K66" s="45"/>
    </row>
    <row r="67" spans="1:11" s="39" customFormat="1">
      <c r="A67" s="44"/>
      <c r="B67" s="37"/>
      <c r="C67" s="37"/>
      <c r="D67" s="37"/>
      <c r="E67" s="45"/>
      <c r="F67" s="26"/>
      <c r="G67" s="45"/>
      <c r="H67" s="37"/>
      <c r="I67" s="45"/>
      <c r="J67" s="26"/>
      <c r="K67" s="45"/>
    </row>
    <row r="68" spans="1:11" s="39" customFormat="1">
      <c r="A68" s="44"/>
      <c r="B68" s="37"/>
      <c r="C68" s="37"/>
      <c r="D68" s="37"/>
      <c r="E68" s="45"/>
      <c r="F68" s="26"/>
      <c r="G68" s="45"/>
      <c r="H68" s="37"/>
      <c r="I68" s="45"/>
      <c r="J68" s="26"/>
      <c r="K68" s="45"/>
    </row>
    <row r="69" spans="1:11" s="39" customFormat="1">
      <c r="A69" s="44"/>
      <c r="B69" s="37"/>
      <c r="C69" s="37"/>
      <c r="D69" s="37"/>
      <c r="E69" s="45"/>
      <c r="F69" s="26"/>
      <c r="G69" s="45"/>
      <c r="H69" s="37"/>
      <c r="I69" s="45"/>
      <c r="J69" s="26"/>
      <c r="K69" s="45"/>
    </row>
    <row r="70" spans="1:11" s="39" customFormat="1">
      <c r="A70" s="44"/>
      <c r="B70" s="37"/>
      <c r="C70" s="37"/>
      <c r="D70" s="37"/>
      <c r="E70" s="45"/>
      <c r="F70" s="26"/>
      <c r="G70" s="45"/>
      <c r="H70" s="37"/>
      <c r="I70" s="45"/>
      <c r="J70" s="26"/>
      <c r="K70" s="45"/>
    </row>
    <row r="71" spans="1:11" s="39" customFormat="1">
      <c r="A71" s="44"/>
      <c r="E71" s="45"/>
      <c r="F71" s="26"/>
      <c r="G71" s="45"/>
      <c r="H71" s="37"/>
      <c r="I71" s="45"/>
      <c r="J71" s="26"/>
      <c r="K71" s="45"/>
    </row>
    <row r="72" spans="1:11" s="39" customFormat="1"/>
    <row r="73" spans="1:11" s="51" customFormat="1">
      <c r="A73" s="46"/>
      <c r="B73" s="47"/>
      <c r="C73" s="48"/>
      <c r="D73" s="46"/>
      <c r="E73" s="49"/>
      <c r="F73" s="50"/>
      <c r="G73" s="49"/>
      <c r="H73" s="46"/>
      <c r="I73" s="49"/>
      <c r="J73" s="50"/>
      <c r="K73" s="49"/>
    </row>
    <row r="74" spans="1:11" s="39" customFormat="1">
      <c r="A74" s="44"/>
      <c r="B74" s="30"/>
      <c r="C74" s="30"/>
      <c r="D74" s="30"/>
      <c r="E74" s="45"/>
      <c r="F74" s="26"/>
      <c r="G74" s="45"/>
      <c r="H74" s="30"/>
      <c r="I74" s="45"/>
      <c r="J74" s="26"/>
      <c r="K74" s="45"/>
    </row>
    <row r="75" spans="1:11" s="39" customFormat="1">
      <c r="A75" s="44"/>
      <c r="B75" s="30"/>
      <c r="C75" s="30"/>
      <c r="D75" s="30"/>
      <c r="E75" s="45"/>
      <c r="F75" s="26"/>
      <c r="G75" s="45"/>
      <c r="H75" s="30"/>
      <c r="I75" s="45"/>
      <c r="J75" s="26"/>
      <c r="K75" s="45"/>
    </row>
    <row r="76" spans="1:11" s="39" customFormat="1">
      <c r="A76" s="44"/>
      <c r="B76" s="30"/>
      <c r="C76" s="30"/>
      <c r="D76" s="30"/>
      <c r="E76" s="45"/>
      <c r="F76" s="26"/>
      <c r="G76" s="45"/>
      <c r="H76" s="30"/>
      <c r="I76" s="45"/>
      <c r="J76" s="26"/>
      <c r="K76" s="45"/>
    </row>
    <row r="77" spans="1:11" s="39" customFormat="1">
      <c r="A77" s="44"/>
      <c r="B77" s="37"/>
      <c r="C77" s="37"/>
      <c r="D77" s="37"/>
      <c r="E77" s="45"/>
      <c r="F77" s="26"/>
      <c r="G77" s="45"/>
      <c r="H77" s="30"/>
      <c r="I77" s="45"/>
      <c r="J77" s="26"/>
      <c r="K77" s="45"/>
    </row>
    <row r="78" spans="1:11" s="39" customFormat="1">
      <c r="A78" s="44"/>
      <c r="B78" s="37"/>
      <c r="C78" s="37"/>
      <c r="D78" s="37"/>
      <c r="E78" s="45"/>
      <c r="F78" s="26"/>
      <c r="G78" s="45"/>
      <c r="H78" s="37"/>
      <c r="I78" s="45"/>
      <c r="J78" s="26"/>
      <c r="K78" s="45"/>
    </row>
    <row r="79" spans="1:11" s="39" customFormat="1">
      <c r="A79" s="44"/>
      <c r="B79" s="37"/>
      <c r="C79" s="37"/>
      <c r="D79" s="37"/>
      <c r="E79" s="45"/>
      <c r="F79" s="26"/>
      <c r="G79" s="45"/>
      <c r="H79" s="37"/>
      <c r="I79" s="45"/>
      <c r="J79" s="26"/>
      <c r="K79" s="45"/>
    </row>
    <row r="80" spans="1:11" s="39" customFormat="1">
      <c r="A80" s="44"/>
      <c r="B80" s="37"/>
      <c r="C80" s="37"/>
      <c r="D80" s="37"/>
      <c r="E80" s="45"/>
      <c r="F80" s="26"/>
      <c r="G80" s="45"/>
      <c r="H80" s="37"/>
      <c r="I80" s="45"/>
      <c r="J80" s="26"/>
      <c r="K80" s="45"/>
    </row>
    <row r="81" spans="1:11" s="39" customFormat="1">
      <c r="A81" s="44"/>
      <c r="B81" s="37"/>
      <c r="C81" s="37"/>
      <c r="D81" s="37"/>
      <c r="E81" s="45"/>
      <c r="F81" s="26"/>
      <c r="G81" s="45"/>
      <c r="H81" s="37"/>
      <c r="I81" s="45"/>
      <c r="J81" s="26"/>
      <c r="K81" s="45"/>
    </row>
    <row r="82" spans="1:11" s="39" customFormat="1">
      <c r="A82" s="44"/>
      <c r="E82" s="45"/>
      <c r="F82" s="26"/>
      <c r="G82" s="45"/>
      <c r="H82" s="37"/>
      <c r="I82" s="45"/>
      <c r="J82" s="26"/>
      <c r="K82" s="45"/>
    </row>
    <row r="83" spans="1:11" s="39" customFormat="1">
      <c r="A83" s="44"/>
      <c r="E83" s="45"/>
      <c r="F83" s="26"/>
      <c r="G83" s="45"/>
      <c r="I83" s="45"/>
      <c r="J83" s="26"/>
      <c r="K83" s="45"/>
    </row>
    <row r="84" spans="1:11" s="39" customFormat="1"/>
    <row r="85" spans="1:11" s="39" customFormat="1"/>
  </sheetData>
  <sheetProtection sheet="1" objects="1" scenarios="1"/>
  <mergeCells count="1">
    <mergeCell ref="A1:K1"/>
  </mergeCells>
  <dataValidations disablePrompts="1" xWindow="622" yWindow="197" count="5">
    <dataValidation type="whole" allowBlank="1" showInputMessage="1" showErrorMessage="1" promptTitle="Zadej SPODNÍ MEZERU" prompt="Kolik bude spodní mezera, ta bude pevná.&#10;Zbytek bude rozpočítán na stejné mezery." sqref="F4:F5">
      <formula1>1</formula1>
      <formula2>F3</formula2>
    </dataValidation>
    <dataValidation type="whole" allowBlank="1" showInputMessage="1" showErrorMessage="1" errorTitle="Numero please!" error="repete, zadej numero" promptTitle="Štelování polic" prompt="o jakou výšku se zvýší či sníží police... &#10;Zadej rozměr v mm" sqref="J3">
      <formula1>10</formula1>
      <formula2>500</formula2>
    </dataValidation>
    <dataValidation type="whole" allowBlank="1" showInputMessage="1" showErrorMessage="1" errorTitle="číslo pouze" error="zadej číslo v mm" promptTitle="Tloušťka matreriálu" prompt="Zadej sílu police v mm&#10;např. 9, 12, 18, 25, 36 ...&#10;Poznámka: &#10;U vloženého dna je &#10;počítáno se stejnou &#10;silou dna i police." sqref="J4">
      <formula1>3</formula1>
      <formula2>100</formula2>
    </dataValidation>
    <dataValidation type="whole" allowBlank="1" showInputMessage="1" showErrorMessage="1" errorTitle="číslo prosím" error="To najdeš na numerické klávesnici!" promptTitle="Zadej" prompt="SVĚTLOU VÝŠKU KORPUSU v mm" sqref="F3">
      <formula1>10</formula1>
      <formula2>100000</formula2>
    </dataValidation>
    <dataValidation type="decimal" allowBlank="1" showInputMessage="1" showErrorMessage="1" errorTitle="číslo pouze" error="zadej číslo v mm" promptTitle="Podpěrky" prompt="Zadej polovinu síly podpěrky v mm&#10;Příklad: podpěrky 3x5 mm i 5x5 mm mají viditelnou část 5 mm.  Polovina z 5 mm je 2,5 mm&#10;" sqref="J5">
      <formula1>2.5</formula1>
      <formula2>10</formula2>
    </dataValidation>
  </dataValidations>
  <pageMargins left="0.7" right="0.7" top="0.75" bottom="0.75" header="0.3" footer="0.3"/>
  <pageSetup paperSize="9" orientation="portrait" horizontalDpi="300" verticalDpi="300" r:id="rId1"/>
  <headerFooter>
    <oddHeader>&amp;C&amp;"-,Tučné"&amp;12&amp;K03+000VÝPOČET VÝŠKY VRTÁNÍ PODPĚREK NA POLICE&amp;R&amp;12&amp;K04+000www.prostolare.cz</oddHeader>
    <oddFooter xml:space="preserve">&amp;R&amp;K0070C0  email: prostolare@gmail.com    </oddFooter>
  </headerFooter>
  <ignoredErrors>
    <ignoredError sqref="F3 J3:J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82"/>
  <sheetViews>
    <sheetView showRuler="0" view="pageLayout" zoomScale="150" zoomScaleNormal="170" zoomScalePageLayoutView="150" workbookViewId="0">
      <selection activeCell="G4" sqref="G4"/>
    </sheetView>
  </sheetViews>
  <sheetFormatPr defaultColWidth="7.5546875" defaultRowHeight="14.4"/>
  <cols>
    <col min="1" max="16384" width="7.5546875" style="1"/>
  </cols>
  <sheetData>
    <row r="1" spans="1:11" ht="22.8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2.8" customHeight="1">
      <c r="A2" s="2"/>
      <c r="B2" s="41"/>
      <c r="F2" s="59" t="s">
        <v>27</v>
      </c>
      <c r="G2" s="2"/>
      <c r="H2" s="2"/>
      <c r="I2" s="2"/>
      <c r="J2" s="2"/>
      <c r="K2" s="2"/>
    </row>
    <row r="3" spans="1:11" ht="15" customHeight="1">
      <c r="B3" s="54" t="s">
        <v>25</v>
      </c>
      <c r="C3" s="10"/>
      <c r="D3" s="10"/>
      <c r="E3" s="11"/>
      <c r="F3" s="57">
        <f>'všechny stejné mezery police'!$F$3</f>
        <v>2000</v>
      </c>
      <c r="G3" s="2"/>
      <c r="H3" s="54" t="s">
        <v>17</v>
      </c>
      <c r="I3" s="11"/>
      <c r="J3" s="58">
        <f>'všechny stejné mezery police'!$J$3</f>
        <v>50</v>
      </c>
    </row>
    <row r="4" spans="1:11" ht="15" customHeight="1">
      <c r="B4" s="54" t="s">
        <v>29</v>
      </c>
      <c r="C4" s="12"/>
      <c r="D4" s="12"/>
      <c r="E4" s="11"/>
      <c r="F4" s="58">
        <v>560</v>
      </c>
      <c r="G4" s="2"/>
      <c r="H4" s="54" t="s">
        <v>2</v>
      </c>
      <c r="I4" s="11"/>
      <c r="J4" s="58">
        <f>'všechny stejné mezery police'!$J$4</f>
        <v>18</v>
      </c>
      <c r="K4" s="5"/>
    </row>
    <row r="5" spans="1:11" ht="15" customHeight="1">
      <c r="B5" s="54" t="s">
        <v>30</v>
      </c>
      <c r="C5" s="12"/>
      <c r="D5" s="12"/>
      <c r="E5" s="11"/>
      <c r="F5" s="58">
        <v>300</v>
      </c>
      <c r="G5" s="2"/>
      <c r="H5" s="54" t="s">
        <v>24</v>
      </c>
      <c r="I5" s="11"/>
      <c r="J5" s="58">
        <v>2.5</v>
      </c>
      <c r="K5" s="5"/>
    </row>
    <row r="6" spans="1:11">
      <c r="J6" s="4"/>
    </row>
    <row r="7" spans="1:11">
      <c r="B7" s="17" t="s">
        <v>0</v>
      </c>
      <c r="C7" s="12"/>
      <c r="D7" s="42"/>
      <c r="E7" s="42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</row>
    <row r="8" spans="1:11">
      <c r="B8" s="17" t="s">
        <v>18</v>
      </c>
      <c r="C8" s="12"/>
      <c r="D8" s="43"/>
      <c r="E8" s="43">
        <f>F3-F4-F5-(E7*J4)</f>
        <v>1104</v>
      </c>
      <c r="F8" s="8">
        <f>(F3-F4-F5-(F7*J4))/E7</f>
        <v>543</v>
      </c>
      <c r="G8" s="8">
        <f>(F3-F4-F5-(G7*J4))/F7</f>
        <v>356</v>
      </c>
      <c r="H8" s="8">
        <f>(F3-F4-F5-(H7*J4))/G7</f>
        <v>262.5</v>
      </c>
      <c r="I8" s="8">
        <f>(F3-F4-F5-(I7*J4))/H7</f>
        <v>206.4</v>
      </c>
      <c r="J8" s="8">
        <f>(F3-F4-F5-(J7*J4))/I7</f>
        <v>169</v>
      </c>
    </row>
    <row r="10" spans="1:11">
      <c r="A10" s="17" t="s">
        <v>0</v>
      </c>
      <c r="B10" s="18"/>
      <c r="C10" s="19">
        <v>2</v>
      </c>
      <c r="D10" s="20"/>
      <c r="E10" s="17"/>
      <c r="F10" s="21" t="s">
        <v>4</v>
      </c>
      <c r="G10" s="24"/>
      <c r="H10" s="20"/>
      <c r="I10" s="28"/>
      <c r="J10" s="21" t="s">
        <v>3</v>
      </c>
      <c r="K10" s="24"/>
    </row>
    <row r="11" spans="1:11">
      <c r="A11" s="29" t="s">
        <v>5</v>
      </c>
      <c r="B11" s="30"/>
      <c r="C11" s="30"/>
      <c r="D11" s="30"/>
      <c r="E11" s="25">
        <f>F11-J3</f>
        <v>525.5</v>
      </c>
      <c r="F11" s="26">
        <f>J11+J4</f>
        <v>575.5</v>
      </c>
      <c r="G11" s="27">
        <f>F11+J3</f>
        <v>625.5</v>
      </c>
      <c r="H11" s="30"/>
      <c r="I11" s="25">
        <f>J11-J3</f>
        <v>507.5</v>
      </c>
      <c r="J11" s="26">
        <f>F4-J5</f>
        <v>557.5</v>
      </c>
      <c r="K11" s="27">
        <f>J11+J3</f>
        <v>607.5</v>
      </c>
    </row>
    <row r="12" spans="1:11">
      <c r="A12" s="13" t="s">
        <v>6</v>
      </c>
      <c r="B12" s="14"/>
      <c r="C12" s="14"/>
      <c r="D12" s="14"/>
      <c r="E12" s="23">
        <f>F12-J3</f>
        <v>843.5</v>
      </c>
      <c r="F12" s="15">
        <f>J12+J4</f>
        <v>893.5</v>
      </c>
      <c r="G12" s="16">
        <f>F12+J3</f>
        <v>943.5</v>
      </c>
      <c r="H12" s="14"/>
      <c r="I12" s="23">
        <f>J12-J3</f>
        <v>825.5</v>
      </c>
      <c r="J12" s="15">
        <f>F4+F5+J4-J5</f>
        <v>875.5</v>
      </c>
      <c r="K12" s="16">
        <f>J12+J3</f>
        <v>925.5</v>
      </c>
    </row>
    <row r="13" spans="1:11">
      <c r="B13" s="3"/>
      <c r="C13" s="3"/>
      <c r="D13" s="3"/>
      <c r="E13" s="6"/>
      <c r="F13" s="3"/>
      <c r="G13" s="6"/>
      <c r="H13" s="3"/>
      <c r="I13" s="6"/>
      <c r="J13" s="3"/>
      <c r="K13" s="6"/>
    </row>
    <row r="14" spans="1:11">
      <c r="A14" s="17" t="s">
        <v>0</v>
      </c>
      <c r="B14" s="18"/>
      <c r="C14" s="19">
        <v>3</v>
      </c>
      <c r="D14" s="20"/>
      <c r="E14" s="28"/>
      <c r="F14" s="21" t="s">
        <v>4</v>
      </c>
      <c r="G14" s="24"/>
      <c r="H14" s="20"/>
      <c r="I14" s="28"/>
      <c r="J14" s="21" t="s">
        <v>3</v>
      </c>
      <c r="K14" s="24"/>
    </row>
    <row r="15" spans="1:11">
      <c r="A15" s="31" t="s">
        <v>5</v>
      </c>
      <c r="B15" s="32"/>
      <c r="C15" s="32"/>
      <c r="D15" s="32"/>
      <c r="E15" s="35">
        <f>F15-J3</f>
        <v>525.5</v>
      </c>
      <c r="F15" s="33">
        <f>J15+J4</f>
        <v>575.5</v>
      </c>
      <c r="G15" s="34">
        <f>F15+J3</f>
        <v>625.5</v>
      </c>
      <c r="H15" s="32"/>
      <c r="I15" s="35">
        <f>J15-J3</f>
        <v>507.5</v>
      </c>
      <c r="J15" s="33">
        <f>F4-J5</f>
        <v>557.5</v>
      </c>
      <c r="K15" s="34">
        <f>J15+J3</f>
        <v>607.5</v>
      </c>
    </row>
    <row r="16" spans="1:11">
      <c r="A16" s="29" t="s">
        <v>6</v>
      </c>
      <c r="B16" s="30"/>
      <c r="C16" s="30"/>
      <c r="D16" s="30"/>
      <c r="E16" s="25">
        <f>F16-J3</f>
        <v>843.5</v>
      </c>
      <c r="F16" s="26">
        <f>J16+J4</f>
        <v>893.5</v>
      </c>
      <c r="G16" s="27">
        <f>F16+J3</f>
        <v>943.5</v>
      </c>
      <c r="H16" s="30"/>
      <c r="I16" s="25">
        <f>J16-J3</f>
        <v>825.5</v>
      </c>
      <c r="J16" s="26">
        <f>F4+F5+J4-J5</f>
        <v>875.5</v>
      </c>
      <c r="K16" s="27">
        <f>J16+J3</f>
        <v>925.5</v>
      </c>
    </row>
    <row r="17" spans="1:11">
      <c r="A17" s="13" t="s">
        <v>7</v>
      </c>
      <c r="B17" s="14"/>
      <c r="C17" s="14"/>
      <c r="D17" s="14"/>
      <c r="E17" s="23">
        <f>F17-J3</f>
        <v>1404.5</v>
      </c>
      <c r="F17" s="15">
        <f>J17+J4</f>
        <v>1454.5</v>
      </c>
      <c r="G17" s="16">
        <f>F17+J3</f>
        <v>1504.5</v>
      </c>
      <c r="H17" s="14"/>
      <c r="I17" s="23">
        <f>J17-J3</f>
        <v>1386.5</v>
      </c>
      <c r="J17" s="15">
        <f>F4+F5+F8+(E7*J4)-J5</f>
        <v>1436.5</v>
      </c>
      <c r="K17" s="16">
        <f>J17+J3</f>
        <v>1486.5</v>
      </c>
    </row>
    <row r="18" spans="1:11">
      <c r="B18" s="3"/>
      <c r="C18" s="3"/>
      <c r="D18" s="3"/>
      <c r="E18" s="6"/>
      <c r="F18" s="3"/>
      <c r="G18" s="6"/>
      <c r="H18" s="3"/>
      <c r="I18" s="6"/>
      <c r="J18" s="3"/>
      <c r="K18" s="6"/>
    </row>
    <row r="19" spans="1:11">
      <c r="A19" s="17" t="s">
        <v>0</v>
      </c>
      <c r="B19" s="18"/>
      <c r="C19" s="19">
        <v>4</v>
      </c>
      <c r="D19" s="20"/>
      <c r="E19" s="28"/>
      <c r="F19" s="21" t="s">
        <v>4</v>
      </c>
      <c r="G19" s="24"/>
      <c r="H19" s="20"/>
      <c r="I19" s="28"/>
      <c r="J19" s="21" t="s">
        <v>3</v>
      </c>
      <c r="K19" s="24"/>
    </row>
    <row r="20" spans="1:11">
      <c r="A20" s="29" t="s">
        <v>5</v>
      </c>
      <c r="B20" s="30"/>
      <c r="C20" s="30"/>
      <c r="D20" s="30"/>
      <c r="E20" s="25">
        <f>F20-J3</f>
        <v>525.5</v>
      </c>
      <c r="F20" s="26">
        <f>J20+J4</f>
        <v>575.5</v>
      </c>
      <c r="G20" s="27">
        <f>F20+J3</f>
        <v>625.5</v>
      </c>
      <c r="H20" s="30"/>
      <c r="I20" s="25">
        <f>J20-J3</f>
        <v>507.5</v>
      </c>
      <c r="J20" s="26">
        <f>F4-J5</f>
        <v>557.5</v>
      </c>
      <c r="K20" s="27">
        <f>J20+J3</f>
        <v>607.5</v>
      </c>
    </row>
    <row r="21" spans="1:11">
      <c r="A21" s="29" t="s">
        <v>6</v>
      </c>
      <c r="B21" s="30"/>
      <c r="C21" s="30"/>
      <c r="D21" s="30"/>
      <c r="E21" s="25">
        <f>F21-J3</f>
        <v>843.5</v>
      </c>
      <c r="F21" s="26">
        <f>J21+J4</f>
        <v>893.5</v>
      </c>
      <c r="G21" s="27">
        <f>F21+J3</f>
        <v>943.5</v>
      </c>
      <c r="H21" s="30"/>
      <c r="I21" s="25">
        <f>J21-J3</f>
        <v>825.5</v>
      </c>
      <c r="J21" s="26">
        <f>F4+F5+J4-J5</f>
        <v>875.5</v>
      </c>
      <c r="K21" s="27">
        <f>J21+J3</f>
        <v>925.5</v>
      </c>
    </row>
    <row r="22" spans="1:11">
      <c r="A22" s="29" t="s">
        <v>7</v>
      </c>
      <c r="B22" s="30"/>
      <c r="C22" s="30"/>
      <c r="D22" s="30"/>
      <c r="E22" s="25">
        <f>F22-J3</f>
        <v>1217.5</v>
      </c>
      <c r="F22" s="26">
        <f>J22+J4</f>
        <v>1267.5</v>
      </c>
      <c r="G22" s="27">
        <f>F22+J3</f>
        <v>1317.5</v>
      </c>
      <c r="H22" s="30"/>
      <c r="I22" s="25">
        <f>J22-J3</f>
        <v>1199.5</v>
      </c>
      <c r="J22" s="26">
        <f>F4+F5+G8+(E7*J4)-J5</f>
        <v>1249.5</v>
      </c>
      <c r="K22" s="27">
        <f>J22+J3</f>
        <v>1299.5</v>
      </c>
    </row>
    <row r="23" spans="1:11">
      <c r="A23" s="13" t="s">
        <v>8</v>
      </c>
      <c r="B23" s="36"/>
      <c r="C23" s="36"/>
      <c r="D23" s="36"/>
      <c r="E23" s="23">
        <f>F23-J3</f>
        <v>1591.5</v>
      </c>
      <c r="F23" s="15">
        <f>J23+J4</f>
        <v>1641.5</v>
      </c>
      <c r="G23" s="16">
        <f>F23+J3</f>
        <v>1691.5</v>
      </c>
      <c r="H23" s="14"/>
      <c r="I23" s="23">
        <f>J23-J3</f>
        <v>1573.5</v>
      </c>
      <c r="J23" s="15">
        <f>F4+F5+(G8*E7)+(F7*J4)-J5</f>
        <v>1623.5</v>
      </c>
      <c r="K23" s="16">
        <f>J23+J3</f>
        <v>1673.5</v>
      </c>
    </row>
    <row r="24" spans="1:1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17" t="s">
        <v>0</v>
      </c>
      <c r="B25" s="18"/>
      <c r="C25" s="19">
        <v>5</v>
      </c>
      <c r="D25" s="20"/>
      <c r="E25" s="28"/>
      <c r="F25" s="21" t="s">
        <v>4</v>
      </c>
      <c r="G25" s="24"/>
      <c r="H25" s="20"/>
      <c r="I25" s="28"/>
      <c r="J25" s="21" t="s">
        <v>3</v>
      </c>
      <c r="K25" s="24"/>
    </row>
    <row r="26" spans="1:11">
      <c r="A26" s="31" t="s">
        <v>5</v>
      </c>
      <c r="B26" s="32"/>
      <c r="C26" s="32"/>
      <c r="D26" s="32"/>
      <c r="E26" s="35">
        <f>F26-J3</f>
        <v>525.5</v>
      </c>
      <c r="F26" s="33">
        <f>J26+J4</f>
        <v>575.5</v>
      </c>
      <c r="G26" s="34">
        <f>F26+J3</f>
        <v>625.5</v>
      </c>
      <c r="H26" s="32"/>
      <c r="I26" s="35">
        <f>J26-J3</f>
        <v>507.5</v>
      </c>
      <c r="J26" s="33">
        <f>F4-J5</f>
        <v>557.5</v>
      </c>
      <c r="K26" s="34">
        <f>J26+J3</f>
        <v>607.5</v>
      </c>
    </row>
    <row r="27" spans="1:11">
      <c r="A27" s="29" t="s">
        <v>6</v>
      </c>
      <c r="B27" s="30"/>
      <c r="C27" s="30"/>
      <c r="D27" s="30"/>
      <c r="E27" s="25">
        <f>F27-J3</f>
        <v>843.5</v>
      </c>
      <c r="F27" s="26">
        <f>J27+J4</f>
        <v>893.5</v>
      </c>
      <c r="G27" s="27">
        <f>F27+J3</f>
        <v>943.5</v>
      </c>
      <c r="H27" s="30"/>
      <c r="I27" s="25">
        <f>J27-J3</f>
        <v>825.5</v>
      </c>
      <c r="J27" s="26">
        <f>F4+F5+J4-J5</f>
        <v>875.5</v>
      </c>
      <c r="K27" s="27">
        <f>J27+J3</f>
        <v>925.5</v>
      </c>
    </row>
    <row r="28" spans="1:11">
      <c r="A28" s="29" t="s">
        <v>7</v>
      </c>
      <c r="B28" s="30"/>
      <c r="C28" s="30"/>
      <c r="D28" s="30"/>
      <c r="E28" s="25">
        <f>F28-J3</f>
        <v>1124</v>
      </c>
      <c r="F28" s="26">
        <f>J28+J4</f>
        <v>1174</v>
      </c>
      <c r="G28" s="27">
        <f>F28+J3</f>
        <v>1224</v>
      </c>
      <c r="H28" s="30"/>
      <c r="I28" s="25">
        <f>J28-J3</f>
        <v>1106</v>
      </c>
      <c r="J28" s="26">
        <f>F4+F5+H8+(E7*J4)-J5</f>
        <v>1156</v>
      </c>
      <c r="K28" s="27">
        <f>J28+J3</f>
        <v>1206</v>
      </c>
    </row>
    <row r="29" spans="1:11">
      <c r="A29" s="29" t="s">
        <v>8</v>
      </c>
      <c r="B29" s="37"/>
      <c r="C29" s="37"/>
      <c r="D29" s="37"/>
      <c r="E29" s="25">
        <f>F29-J3</f>
        <v>1404.5</v>
      </c>
      <c r="F29" s="26">
        <f>J29+J4</f>
        <v>1454.5</v>
      </c>
      <c r="G29" s="27">
        <f>F29+J3</f>
        <v>1504.5</v>
      </c>
      <c r="H29" s="30"/>
      <c r="I29" s="25">
        <f>J29-J3</f>
        <v>1386.5</v>
      </c>
      <c r="J29" s="26">
        <f>F4+F5+(H8*E7)+(F7*J4)-J5</f>
        <v>1436.5</v>
      </c>
      <c r="K29" s="27">
        <f>J29+J3</f>
        <v>1486.5</v>
      </c>
    </row>
    <row r="30" spans="1:11">
      <c r="A30" s="13" t="s">
        <v>9</v>
      </c>
      <c r="B30" s="36"/>
      <c r="C30" s="36"/>
      <c r="D30" s="36"/>
      <c r="E30" s="23">
        <f>F30-J3</f>
        <v>1685</v>
      </c>
      <c r="F30" s="15">
        <f>J30+J4</f>
        <v>1735</v>
      </c>
      <c r="G30" s="16">
        <f>F30+J3</f>
        <v>1785</v>
      </c>
      <c r="H30" s="36"/>
      <c r="I30" s="23">
        <f>J30-J3</f>
        <v>1667</v>
      </c>
      <c r="J30" s="15">
        <f>F4+F5+(H8*F7)+(G7*J4)-J5</f>
        <v>1717</v>
      </c>
      <c r="K30" s="16">
        <f>J30+J3</f>
        <v>1767</v>
      </c>
    </row>
    <row r="31" spans="1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17" t="s">
        <v>0</v>
      </c>
      <c r="B32" s="18"/>
      <c r="C32" s="19">
        <v>6</v>
      </c>
      <c r="D32" s="20"/>
      <c r="E32" s="28"/>
      <c r="F32" s="21" t="s">
        <v>4</v>
      </c>
      <c r="G32" s="24"/>
      <c r="H32" s="20"/>
      <c r="I32" s="28"/>
      <c r="J32" s="21" t="s">
        <v>3</v>
      </c>
      <c r="K32" s="24"/>
    </row>
    <row r="33" spans="1:11">
      <c r="A33" s="31" t="s">
        <v>5</v>
      </c>
      <c r="B33" s="32"/>
      <c r="C33" s="32"/>
      <c r="D33" s="32"/>
      <c r="E33" s="35">
        <f>F33-J3</f>
        <v>525.5</v>
      </c>
      <c r="F33" s="33">
        <f>J33+J4</f>
        <v>575.5</v>
      </c>
      <c r="G33" s="34">
        <f>F33+J3</f>
        <v>625.5</v>
      </c>
      <c r="H33" s="32"/>
      <c r="I33" s="35">
        <f>J33-J3</f>
        <v>507.5</v>
      </c>
      <c r="J33" s="33">
        <f>F4-J5</f>
        <v>557.5</v>
      </c>
      <c r="K33" s="34">
        <f>J33+J3</f>
        <v>607.5</v>
      </c>
    </row>
    <row r="34" spans="1:11">
      <c r="A34" s="29" t="s">
        <v>6</v>
      </c>
      <c r="B34" s="30"/>
      <c r="C34" s="30"/>
      <c r="D34" s="30"/>
      <c r="E34" s="25">
        <f>F34-J3</f>
        <v>843.5</v>
      </c>
      <c r="F34" s="26">
        <f>J34+J4</f>
        <v>893.5</v>
      </c>
      <c r="G34" s="27">
        <f>F34+J3</f>
        <v>943.5</v>
      </c>
      <c r="H34" s="30"/>
      <c r="I34" s="25">
        <f>J34-J3</f>
        <v>825.5</v>
      </c>
      <c r="J34" s="26">
        <f>F4+F5+J4-J5</f>
        <v>875.5</v>
      </c>
      <c r="K34" s="27">
        <f>J34+J3</f>
        <v>925.5</v>
      </c>
    </row>
    <row r="35" spans="1:11">
      <c r="A35" s="29" t="s">
        <v>7</v>
      </c>
      <c r="B35" s="30"/>
      <c r="C35" s="30"/>
      <c r="D35" s="30"/>
      <c r="E35" s="25">
        <f>F35-J3</f>
        <v>1067.9000000000001</v>
      </c>
      <c r="F35" s="26">
        <f>J35+J4</f>
        <v>1117.9000000000001</v>
      </c>
      <c r="G35" s="27">
        <f>F35+J3</f>
        <v>1167.9000000000001</v>
      </c>
      <c r="H35" s="30"/>
      <c r="I35" s="25">
        <f>J35-J3</f>
        <v>1049.9000000000001</v>
      </c>
      <c r="J35" s="26">
        <f>F4+F5+I8+(E7*J4)-J5</f>
        <v>1099.9000000000001</v>
      </c>
      <c r="K35" s="27">
        <f>J35+J3</f>
        <v>1149.9000000000001</v>
      </c>
    </row>
    <row r="36" spans="1:11">
      <c r="A36" s="29" t="s">
        <v>8</v>
      </c>
      <c r="B36" s="37"/>
      <c r="C36" s="37"/>
      <c r="D36" s="37"/>
      <c r="E36" s="25">
        <f>F36-J3</f>
        <v>1292.3</v>
      </c>
      <c r="F36" s="26">
        <f>J36+J4</f>
        <v>1342.3</v>
      </c>
      <c r="G36" s="27">
        <f>F36+J3</f>
        <v>1392.3</v>
      </c>
      <c r="H36" s="30"/>
      <c r="I36" s="25">
        <f>J36-J3</f>
        <v>1274.3</v>
      </c>
      <c r="J36" s="26">
        <f>F4+F5+(I8*E7)+(F7*J4)-J5</f>
        <v>1324.3</v>
      </c>
      <c r="K36" s="27">
        <f>J36+J3</f>
        <v>1374.3</v>
      </c>
    </row>
    <row r="37" spans="1:11">
      <c r="A37" s="29" t="s">
        <v>9</v>
      </c>
      <c r="B37" s="37"/>
      <c r="C37" s="37"/>
      <c r="D37" s="37"/>
      <c r="E37" s="25">
        <f>F37-J3</f>
        <v>1516.7</v>
      </c>
      <c r="F37" s="26">
        <f>J37+J4</f>
        <v>1566.7</v>
      </c>
      <c r="G37" s="27">
        <f>F37+J3</f>
        <v>1616.7</v>
      </c>
      <c r="H37" s="37"/>
      <c r="I37" s="25">
        <f>J37-J3</f>
        <v>1498.7</v>
      </c>
      <c r="J37" s="26">
        <f>F4+F5+(I8*F7)+(G7*J4)-J5</f>
        <v>1548.7</v>
      </c>
      <c r="K37" s="27">
        <f>J37+J3</f>
        <v>1598.7</v>
      </c>
    </row>
    <row r="38" spans="1:11">
      <c r="A38" s="13" t="s">
        <v>10</v>
      </c>
      <c r="B38" s="36"/>
      <c r="C38" s="36"/>
      <c r="D38" s="36"/>
      <c r="E38" s="23">
        <f>F38-J3</f>
        <v>1741.1</v>
      </c>
      <c r="F38" s="15">
        <f>J38+J4</f>
        <v>1791.1</v>
      </c>
      <c r="G38" s="16">
        <f>F38+J3</f>
        <v>1841.1</v>
      </c>
      <c r="H38" s="36"/>
      <c r="I38" s="23">
        <f>J38-J3</f>
        <v>1723.1</v>
      </c>
      <c r="J38" s="15">
        <f>F4+F5+(I8*G7)+(H7*J4)-J5</f>
        <v>1773.1</v>
      </c>
      <c r="K38" s="16">
        <f>J38+J3</f>
        <v>1823.1</v>
      </c>
    </row>
    <row r="39" spans="1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17" t="s">
        <v>0</v>
      </c>
      <c r="B40" s="18"/>
      <c r="C40" s="19">
        <v>7</v>
      </c>
      <c r="D40" s="20"/>
      <c r="E40" s="28"/>
      <c r="F40" s="21" t="s">
        <v>4</v>
      </c>
      <c r="G40" s="24"/>
      <c r="H40" s="20"/>
      <c r="I40" s="28"/>
      <c r="J40" s="21" t="s">
        <v>3</v>
      </c>
      <c r="K40" s="24"/>
    </row>
    <row r="41" spans="1:11">
      <c r="A41" s="31" t="s">
        <v>5</v>
      </c>
      <c r="B41" s="32"/>
      <c r="C41" s="32"/>
      <c r="D41" s="32"/>
      <c r="E41" s="35">
        <f>F41-J3</f>
        <v>525.5</v>
      </c>
      <c r="F41" s="33">
        <f>J41+J4</f>
        <v>575.5</v>
      </c>
      <c r="G41" s="34">
        <f>F41+J3</f>
        <v>625.5</v>
      </c>
      <c r="H41" s="32"/>
      <c r="I41" s="35">
        <f>J41-J3</f>
        <v>507.5</v>
      </c>
      <c r="J41" s="33">
        <f>F4-J5</f>
        <v>557.5</v>
      </c>
      <c r="K41" s="34">
        <f>J41+J3</f>
        <v>607.5</v>
      </c>
    </row>
    <row r="42" spans="1:11">
      <c r="A42" s="29" t="s">
        <v>6</v>
      </c>
      <c r="B42" s="30"/>
      <c r="C42" s="30"/>
      <c r="D42" s="30"/>
      <c r="E42" s="25">
        <f>F42-J3</f>
        <v>843.5</v>
      </c>
      <c r="F42" s="26">
        <f>J42+J4</f>
        <v>893.5</v>
      </c>
      <c r="G42" s="27">
        <f>F42+J3</f>
        <v>943.5</v>
      </c>
      <c r="H42" s="30"/>
      <c r="I42" s="25">
        <f>J42-J3</f>
        <v>825.5</v>
      </c>
      <c r="J42" s="26">
        <f>F4+F5+J4-J5</f>
        <v>875.5</v>
      </c>
      <c r="K42" s="27">
        <f>J42+J3</f>
        <v>925.5</v>
      </c>
    </row>
    <row r="43" spans="1:11">
      <c r="A43" s="29" t="s">
        <v>7</v>
      </c>
      <c r="B43" s="30"/>
      <c r="C43" s="30"/>
      <c r="D43" s="30"/>
      <c r="E43" s="25">
        <f>F43-J3</f>
        <v>1030.5</v>
      </c>
      <c r="F43" s="26">
        <f>J43+J4</f>
        <v>1080.5</v>
      </c>
      <c r="G43" s="27">
        <f>F43+J3</f>
        <v>1130.5</v>
      </c>
      <c r="H43" s="30"/>
      <c r="I43" s="25">
        <f>J43-J3</f>
        <v>1012.5</v>
      </c>
      <c r="J43" s="26">
        <f>F4+F5+J8+(E7*J4)-J5</f>
        <v>1062.5</v>
      </c>
      <c r="K43" s="27">
        <f>J43+J3</f>
        <v>1112.5</v>
      </c>
    </row>
    <row r="44" spans="1:11">
      <c r="A44" s="29" t="s">
        <v>8</v>
      </c>
      <c r="B44" s="37"/>
      <c r="C44" s="37"/>
      <c r="D44" s="37"/>
      <c r="E44" s="25">
        <f>F44-J3</f>
        <v>1217.5</v>
      </c>
      <c r="F44" s="26">
        <f>J44+J4</f>
        <v>1267.5</v>
      </c>
      <c r="G44" s="27">
        <f>F44+J3</f>
        <v>1317.5</v>
      </c>
      <c r="H44" s="30"/>
      <c r="I44" s="25">
        <f>J44-J3</f>
        <v>1199.5</v>
      </c>
      <c r="J44" s="26">
        <f>F4+F5+(J8*E7)+(F7*J4)-J5</f>
        <v>1249.5</v>
      </c>
      <c r="K44" s="27">
        <f>J44+J3</f>
        <v>1299.5</v>
      </c>
    </row>
    <row r="45" spans="1:11">
      <c r="A45" s="29" t="s">
        <v>9</v>
      </c>
      <c r="B45" s="37"/>
      <c r="C45" s="37"/>
      <c r="D45" s="37"/>
      <c r="E45" s="25">
        <f>F45-J3</f>
        <v>1404.5</v>
      </c>
      <c r="F45" s="26">
        <f>J45+J4</f>
        <v>1454.5</v>
      </c>
      <c r="G45" s="27">
        <f>F45+J3</f>
        <v>1504.5</v>
      </c>
      <c r="H45" s="37"/>
      <c r="I45" s="25">
        <f>J45-J3</f>
        <v>1386.5</v>
      </c>
      <c r="J45" s="26">
        <f>F4+F5+(J8*F7)+(G7*J4)-J5</f>
        <v>1436.5</v>
      </c>
      <c r="K45" s="27">
        <f>J45+J3</f>
        <v>1486.5</v>
      </c>
    </row>
    <row r="46" spans="1:11">
      <c r="A46" s="29" t="s">
        <v>10</v>
      </c>
      <c r="B46" s="37"/>
      <c r="C46" s="37"/>
      <c r="D46" s="37"/>
      <c r="E46" s="25">
        <f>F46-J3</f>
        <v>1591.5</v>
      </c>
      <c r="F46" s="26">
        <f>J46+J4</f>
        <v>1641.5</v>
      </c>
      <c r="G46" s="27">
        <f>F46+J3</f>
        <v>1691.5</v>
      </c>
      <c r="H46" s="37"/>
      <c r="I46" s="25">
        <f>J46-J3</f>
        <v>1573.5</v>
      </c>
      <c r="J46" s="26">
        <f>F4+F5+(J8*G7)+(H7*J4)-J5</f>
        <v>1623.5</v>
      </c>
      <c r="K46" s="27">
        <f>J46+J3</f>
        <v>1673.5</v>
      </c>
    </row>
    <row r="47" spans="1:11">
      <c r="A47" s="13" t="s">
        <v>11</v>
      </c>
      <c r="B47" s="36"/>
      <c r="C47" s="36"/>
      <c r="D47" s="36"/>
      <c r="E47" s="23">
        <f>F47-J3</f>
        <v>1778.5</v>
      </c>
      <c r="F47" s="15">
        <f>J47+J4</f>
        <v>1828.5</v>
      </c>
      <c r="G47" s="16">
        <f>F47+J3</f>
        <v>1878.5</v>
      </c>
      <c r="H47" s="36"/>
      <c r="I47" s="23">
        <f>J47-J3</f>
        <v>1760.5</v>
      </c>
      <c r="J47" s="15">
        <f>F4+F5+(J8*H7)+(I7*J4)-J5</f>
        <v>1810.5</v>
      </c>
      <c r="K47" s="16">
        <f>J47+J3</f>
        <v>1860.5</v>
      </c>
    </row>
    <row r="48" spans="1:11" s="39" customFormat="1"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 s="51" customFormat="1">
      <c r="A49" s="46"/>
      <c r="B49" s="47"/>
      <c r="C49" s="48"/>
      <c r="D49" s="46"/>
      <c r="E49" s="49"/>
      <c r="F49" s="50"/>
      <c r="G49" s="49"/>
      <c r="H49" s="46"/>
      <c r="I49" s="49"/>
      <c r="J49" s="50"/>
      <c r="K49" s="49"/>
    </row>
    <row r="50" spans="1:11" s="39" customFormat="1">
      <c r="A50" s="44"/>
      <c r="B50" s="30"/>
      <c r="C50" s="30"/>
      <c r="D50" s="30"/>
      <c r="E50" s="45"/>
      <c r="F50" s="26"/>
      <c r="G50" s="45"/>
      <c r="H50" s="30"/>
      <c r="I50" s="45"/>
      <c r="J50" s="26"/>
      <c r="K50" s="45"/>
    </row>
    <row r="51" spans="1:11" s="39" customFormat="1">
      <c r="A51" s="44"/>
      <c r="B51" s="30"/>
      <c r="C51" s="30"/>
      <c r="D51" s="30"/>
      <c r="E51" s="45"/>
      <c r="F51" s="26"/>
      <c r="G51" s="45"/>
      <c r="H51" s="30"/>
      <c r="I51" s="45"/>
      <c r="J51" s="26"/>
      <c r="K51" s="45"/>
    </row>
    <row r="52" spans="1:11" s="39" customFormat="1">
      <c r="A52" s="44"/>
      <c r="B52" s="30"/>
      <c r="C52" s="30"/>
      <c r="D52" s="30"/>
      <c r="E52" s="45"/>
      <c r="F52" s="26"/>
      <c r="G52" s="45"/>
      <c r="H52" s="30"/>
      <c r="I52" s="45"/>
      <c r="J52" s="26"/>
      <c r="K52" s="45"/>
    </row>
    <row r="53" spans="1:11" s="39" customFormat="1">
      <c r="A53" s="44"/>
      <c r="B53" s="37"/>
      <c r="C53" s="37"/>
      <c r="D53" s="37"/>
      <c r="E53" s="45"/>
      <c r="F53" s="26"/>
      <c r="G53" s="45"/>
      <c r="H53" s="30"/>
      <c r="I53" s="45"/>
      <c r="J53" s="26"/>
      <c r="K53" s="45"/>
    </row>
    <row r="54" spans="1:11" s="39" customFormat="1">
      <c r="A54" s="44"/>
      <c r="B54" s="37"/>
      <c r="C54" s="37"/>
      <c r="D54" s="37"/>
      <c r="E54" s="45"/>
      <c r="F54" s="26"/>
      <c r="G54" s="45"/>
      <c r="H54" s="37"/>
      <c r="I54" s="45"/>
      <c r="J54" s="26"/>
      <c r="K54" s="45"/>
    </row>
    <row r="55" spans="1:11" s="39" customFormat="1">
      <c r="A55" s="44"/>
      <c r="B55" s="37"/>
      <c r="C55" s="37"/>
      <c r="D55" s="37"/>
      <c r="E55" s="45"/>
      <c r="F55" s="26"/>
      <c r="G55" s="45"/>
      <c r="H55" s="37"/>
      <c r="I55" s="45"/>
      <c r="J55" s="26"/>
      <c r="K55" s="45"/>
    </row>
    <row r="56" spans="1:11" s="39" customFormat="1">
      <c r="A56" s="44"/>
      <c r="B56" s="37"/>
      <c r="C56" s="37"/>
      <c r="D56" s="37"/>
      <c r="E56" s="45"/>
      <c r="F56" s="26"/>
      <c r="G56" s="45"/>
      <c r="H56" s="37"/>
      <c r="I56" s="45"/>
      <c r="J56" s="26"/>
      <c r="K56" s="45"/>
    </row>
    <row r="57" spans="1:11" s="39" customFormat="1">
      <c r="A57" s="44"/>
      <c r="B57" s="37"/>
      <c r="C57" s="37"/>
      <c r="D57" s="37"/>
      <c r="E57" s="45"/>
      <c r="F57" s="26"/>
      <c r="G57" s="45"/>
      <c r="H57" s="37"/>
      <c r="I57" s="45"/>
      <c r="J57" s="26"/>
      <c r="K57" s="45"/>
    </row>
    <row r="58" spans="1:11" s="39" customFormat="1"/>
    <row r="59" spans="1:11" s="51" customFormat="1">
      <c r="A59" s="46"/>
      <c r="B59" s="47"/>
      <c r="C59" s="48"/>
      <c r="D59" s="46"/>
      <c r="E59" s="49"/>
      <c r="F59" s="50"/>
      <c r="G59" s="49"/>
      <c r="H59" s="46"/>
      <c r="I59" s="49"/>
      <c r="J59" s="50"/>
      <c r="K59" s="49"/>
    </row>
    <row r="60" spans="1:11" s="39" customFormat="1">
      <c r="A60" s="44"/>
      <c r="B60" s="30"/>
      <c r="C60" s="30"/>
      <c r="D60" s="30"/>
      <c r="E60" s="45"/>
      <c r="F60" s="26"/>
      <c r="G60" s="45"/>
      <c r="H60" s="30"/>
      <c r="I60" s="45"/>
      <c r="J60" s="26"/>
      <c r="K60" s="45"/>
    </row>
    <row r="61" spans="1:11" s="39" customFormat="1">
      <c r="A61" s="44"/>
      <c r="B61" s="30"/>
      <c r="C61" s="30"/>
      <c r="D61" s="30"/>
      <c r="E61" s="45"/>
      <c r="F61" s="26"/>
      <c r="G61" s="45"/>
      <c r="H61" s="30"/>
      <c r="I61" s="45"/>
      <c r="J61" s="26"/>
      <c r="K61" s="45"/>
    </row>
    <row r="62" spans="1:11" s="39" customFormat="1">
      <c r="A62" s="44"/>
      <c r="B62" s="30"/>
      <c r="C62" s="30"/>
      <c r="D62" s="30"/>
      <c r="E62" s="45"/>
      <c r="F62" s="26"/>
      <c r="G62" s="45"/>
      <c r="H62" s="30"/>
      <c r="I62" s="45"/>
      <c r="J62" s="26"/>
      <c r="K62" s="45"/>
    </row>
    <row r="63" spans="1:11" s="39" customFormat="1">
      <c r="A63" s="44"/>
      <c r="B63" s="37"/>
      <c r="C63" s="37"/>
      <c r="D63" s="37"/>
      <c r="E63" s="45"/>
      <c r="F63" s="26"/>
      <c r="G63" s="45"/>
      <c r="H63" s="30"/>
      <c r="I63" s="45"/>
      <c r="J63" s="26"/>
      <c r="K63" s="45"/>
    </row>
    <row r="64" spans="1:11" s="39" customFormat="1">
      <c r="A64" s="44"/>
      <c r="B64" s="37"/>
      <c r="C64" s="37"/>
      <c r="D64" s="37"/>
      <c r="E64" s="45"/>
      <c r="F64" s="26"/>
      <c r="G64" s="45"/>
      <c r="H64" s="37"/>
      <c r="I64" s="45"/>
      <c r="J64" s="26"/>
      <c r="K64" s="45"/>
    </row>
    <row r="65" spans="1:11" s="39" customFormat="1">
      <c r="A65" s="44"/>
      <c r="B65" s="37"/>
      <c r="C65" s="37"/>
      <c r="D65" s="37"/>
      <c r="E65" s="45"/>
      <c r="F65" s="26"/>
      <c r="G65" s="45"/>
      <c r="H65" s="37"/>
      <c r="I65" s="45"/>
      <c r="J65" s="26"/>
      <c r="K65" s="45"/>
    </row>
    <row r="66" spans="1:11" s="39" customFormat="1">
      <c r="A66" s="44"/>
      <c r="B66" s="37"/>
      <c r="C66" s="37"/>
      <c r="D66" s="37"/>
      <c r="E66" s="45"/>
      <c r="F66" s="26"/>
      <c r="G66" s="45"/>
      <c r="H66" s="37"/>
      <c r="I66" s="45"/>
      <c r="J66" s="26"/>
      <c r="K66" s="45"/>
    </row>
    <row r="67" spans="1:11" s="39" customFormat="1">
      <c r="A67" s="44"/>
      <c r="B67" s="37"/>
      <c r="C67" s="37"/>
      <c r="D67" s="37"/>
      <c r="E67" s="45"/>
      <c r="F67" s="26"/>
      <c r="G67" s="45"/>
      <c r="H67" s="37"/>
      <c r="I67" s="45"/>
      <c r="J67" s="26"/>
      <c r="K67" s="45"/>
    </row>
    <row r="68" spans="1:11" s="39" customFormat="1">
      <c r="A68" s="44"/>
      <c r="E68" s="45"/>
      <c r="F68" s="26"/>
      <c r="G68" s="45"/>
      <c r="H68" s="37"/>
      <c r="I68" s="45"/>
      <c r="J68" s="26"/>
      <c r="K68" s="45"/>
    </row>
    <row r="69" spans="1:11" s="39" customFormat="1"/>
    <row r="70" spans="1:11" s="51" customFormat="1">
      <c r="A70" s="46"/>
      <c r="B70" s="47"/>
      <c r="C70" s="48"/>
      <c r="D70" s="46"/>
      <c r="E70" s="49"/>
      <c r="F70" s="50"/>
      <c r="G70" s="49"/>
      <c r="H70" s="46"/>
      <c r="I70" s="49"/>
      <c r="J70" s="50"/>
      <c r="K70" s="49"/>
    </row>
    <row r="71" spans="1:11" s="39" customFormat="1">
      <c r="A71" s="44"/>
      <c r="B71" s="30"/>
      <c r="C71" s="30"/>
      <c r="D71" s="30"/>
      <c r="E71" s="45"/>
      <c r="F71" s="26"/>
      <c r="G71" s="45"/>
      <c r="H71" s="30"/>
      <c r="I71" s="45"/>
      <c r="J71" s="26"/>
      <c r="K71" s="45"/>
    </row>
    <row r="72" spans="1:11" s="39" customFormat="1">
      <c r="A72" s="44"/>
      <c r="B72" s="30"/>
      <c r="C72" s="30"/>
      <c r="D72" s="30"/>
      <c r="E72" s="45"/>
      <c r="F72" s="26"/>
      <c r="G72" s="45"/>
      <c r="H72" s="30"/>
      <c r="I72" s="45"/>
      <c r="J72" s="26"/>
      <c r="K72" s="45"/>
    </row>
    <row r="73" spans="1:11" s="39" customFormat="1">
      <c r="A73" s="44"/>
      <c r="B73" s="30"/>
      <c r="C73" s="30"/>
      <c r="D73" s="30"/>
      <c r="E73" s="45"/>
      <c r="F73" s="26"/>
      <c r="G73" s="45"/>
      <c r="H73" s="30"/>
      <c r="I73" s="45"/>
      <c r="J73" s="26"/>
      <c r="K73" s="45"/>
    </row>
    <row r="74" spans="1:11" s="39" customFormat="1">
      <c r="A74" s="44"/>
      <c r="B74" s="37"/>
      <c r="C74" s="37"/>
      <c r="D74" s="37"/>
      <c r="E74" s="45"/>
      <c r="F74" s="26"/>
      <c r="G74" s="45"/>
      <c r="H74" s="30"/>
      <c r="I74" s="45"/>
      <c r="J74" s="26"/>
      <c r="K74" s="45"/>
    </row>
    <row r="75" spans="1:11" s="39" customFormat="1">
      <c r="A75" s="44"/>
      <c r="B75" s="37"/>
      <c r="C75" s="37"/>
      <c r="D75" s="37"/>
      <c r="E75" s="45"/>
      <c r="F75" s="26"/>
      <c r="G75" s="45"/>
      <c r="H75" s="37"/>
      <c r="I75" s="45"/>
      <c r="J75" s="26"/>
      <c r="K75" s="45"/>
    </row>
    <row r="76" spans="1:11" s="39" customFormat="1">
      <c r="A76" s="44"/>
      <c r="B76" s="37"/>
      <c r="C76" s="37"/>
      <c r="D76" s="37"/>
      <c r="E76" s="45"/>
      <c r="F76" s="26"/>
      <c r="G76" s="45"/>
      <c r="H76" s="37"/>
      <c r="I76" s="45"/>
      <c r="J76" s="26"/>
      <c r="K76" s="45"/>
    </row>
    <row r="77" spans="1:11" s="39" customFormat="1">
      <c r="A77" s="44"/>
      <c r="B77" s="37"/>
      <c r="C77" s="37"/>
      <c r="D77" s="37"/>
      <c r="E77" s="45"/>
      <c r="F77" s="26"/>
      <c r="G77" s="45"/>
      <c r="H77" s="37"/>
      <c r="I77" s="45"/>
      <c r="J77" s="26"/>
      <c r="K77" s="45"/>
    </row>
    <row r="78" spans="1:11" s="39" customFormat="1">
      <c r="A78" s="44"/>
      <c r="B78" s="37"/>
      <c r="C78" s="37"/>
      <c r="D78" s="37"/>
      <c r="E78" s="45"/>
      <c r="F78" s="26"/>
      <c r="G78" s="45"/>
      <c r="H78" s="37"/>
      <c r="I78" s="45"/>
      <c r="J78" s="26"/>
      <c r="K78" s="45"/>
    </row>
    <row r="79" spans="1:11" s="39" customFormat="1">
      <c r="A79" s="44"/>
      <c r="E79" s="45"/>
      <c r="F79" s="26"/>
      <c r="G79" s="45"/>
      <c r="H79" s="37"/>
      <c r="I79" s="45"/>
      <c r="J79" s="26"/>
      <c r="K79" s="45"/>
    </row>
    <row r="80" spans="1:11" s="39" customFormat="1">
      <c r="A80" s="44"/>
      <c r="E80" s="45"/>
      <c r="F80" s="26"/>
      <c r="G80" s="45"/>
      <c r="I80" s="45"/>
      <c r="J80" s="26"/>
      <c r="K80" s="45"/>
    </row>
    <row r="81" s="39" customFormat="1"/>
    <row r="82" s="39" customFormat="1"/>
  </sheetData>
  <sheetProtection sheet="1" objects="1" scenarios="1"/>
  <mergeCells count="1">
    <mergeCell ref="A1:K1"/>
  </mergeCells>
  <dataValidations xWindow="622" yWindow="412" count="6">
    <dataValidation type="whole" allowBlank="1" showInputMessage="1" showErrorMessage="1" promptTitle="Zadej SPODNÍ MEZERU" prompt="Kolik bude spodní mezera, ta bude pevná.&#10;Zbytek bude rozpočítán na stejné mezery." sqref="F4">
      <formula1>1</formula1>
      <formula2>F3</formula2>
    </dataValidation>
    <dataValidation type="whole" allowBlank="1" showInputMessage="1" showErrorMessage="1" errorTitle="číslo prosím" error="To najdeš na numerické klávesnici!" promptTitle="Zadej" prompt="SVĚTLOU VÝŠKU KORPUSU v mm" sqref="F3">
      <formula1>10</formula1>
      <formula2>100000</formula2>
    </dataValidation>
    <dataValidation type="whole" allowBlank="1" showInputMessage="1" showErrorMessage="1" errorTitle="Numero please!" error="repete, zadej numero" promptTitle="Štelování polic" prompt="o jakou výšku se zvýší či sníží police... &#10;Zadej rozměr v mm" sqref="J3">
      <formula1>10</formula1>
      <formula2>500</formula2>
    </dataValidation>
    <dataValidation type="whole" allowBlank="1" showInputMessage="1" showErrorMessage="1" errorTitle="číslo pouze" error="zadej číslo v mm" promptTitle="Tloušťka matreriálu" prompt="Zadej sílu police v mm&#10;např. 9, 12, 18, 25, 36 ...&#10;Poznámka: &#10;U vloženého dna je &#10;počítáno se stejnou &#10;silou dna i police." sqref="J4">
      <formula1>3</formula1>
      <formula2>100</formula2>
    </dataValidation>
    <dataValidation type="whole" allowBlank="1" showInputMessage="1" showErrorMessage="1" promptTitle="Zadej SPODNÍ MEZERU" prompt="Kolik bude 2. spodní mezera, ta bude pevná.&#10;Zbytek bude rozpočítán na stejné mezery." sqref="F5">
      <formula1>1</formula1>
      <formula2>F3-F4</formula2>
    </dataValidation>
    <dataValidation type="decimal" allowBlank="1" showInputMessage="1" showErrorMessage="1" errorTitle="číslo pouze" error="zadej číslo v mm" promptTitle="Podpěrky" prompt="Zadej polovinu síly podpěrky v mm&#10;Příklad: podpěrky 3x5 mm i 5x5 mm mají viditelnou část 5 mm.  Polovina z 5 mm je 2,5 mm&#10;" sqref="J5">
      <formula1>2.5</formula1>
      <formula2>10</formula2>
    </dataValidation>
  </dataValidations>
  <pageMargins left="0.7" right="0.7" top="0.75" bottom="0.75" header="0.3" footer="0.3"/>
  <pageSetup paperSize="9" orientation="portrait" horizontalDpi="300" verticalDpi="300" r:id="rId1"/>
  <headerFooter>
    <oddHeader>&amp;C&amp;"-,Tučné"&amp;12&amp;K03-016VÝPOČET VÝŠKY VRTÁNÍ PODPĚREK NA POLICE&amp;R&amp;K03+032www.prostolare.cz</oddHeader>
    <oddFooter xml:space="preserve">&amp;R&amp;K03+039email: prostolare@gmail.com   </oddFooter>
  </headerFooter>
  <ignoredErrors>
    <ignoredError sqref="F3 J3:J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K85"/>
  <sheetViews>
    <sheetView showRuler="0" view="pageLayout" zoomScale="150" zoomScaleNormal="170" zoomScalePageLayoutView="150" workbookViewId="0">
      <selection activeCell="K25" sqref="K25"/>
    </sheetView>
  </sheetViews>
  <sheetFormatPr defaultColWidth="7.5546875" defaultRowHeight="14.4"/>
  <cols>
    <col min="1" max="16384" width="7.5546875" style="1"/>
  </cols>
  <sheetData>
    <row r="1" spans="1:11" ht="22.8" customHeight="1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2.8" customHeight="1">
      <c r="A2" s="2"/>
      <c r="B2" s="41"/>
      <c r="F2" s="59" t="s">
        <v>27</v>
      </c>
      <c r="G2" s="2"/>
      <c r="H2" s="2"/>
      <c r="I2" s="2"/>
      <c r="J2" s="2"/>
      <c r="K2" s="2"/>
    </row>
    <row r="3" spans="1:11" ht="15" customHeight="1">
      <c r="B3" s="9" t="s">
        <v>19</v>
      </c>
      <c r="C3" s="10"/>
      <c r="D3" s="10"/>
      <c r="E3" s="11"/>
      <c r="F3" s="57">
        <f>'všechny stejné mezery police'!$F$3</f>
        <v>2000</v>
      </c>
      <c r="G3" s="2"/>
      <c r="H3" s="9" t="s">
        <v>17</v>
      </c>
      <c r="I3" s="11"/>
      <c r="J3" s="58">
        <f>'všechny stejné mezery police'!$J$3</f>
        <v>50</v>
      </c>
    </row>
    <row r="4" spans="1:11" ht="15" customHeight="1">
      <c r="B4" s="9" t="s">
        <v>22</v>
      </c>
      <c r="C4" s="12"/>
      <c r="D4" s="12"/>
      <c r="E4" s="11"/>
      <c r="F4" s="58">
        <v>350</v>
      </c>
      <c r="G4" s="2"/>
      <c r="H4" s="9" t="s">
        <v>2</v>
      </c>
      <c r="I4" s="11"/>
      <c r="J4" s="58">
        <f>'všechny stejné mezery police'!$J$4</f>
        <v>18</v>
      </c>
      <c r="K4" s="5"/>
    </row>
    <row r="5" spans="1:11" ht="15" customHeight="1">
      <c r="B5" s="52"/>
      <c r="C5" s="39"/>
      <c r="D5" s="39"/>
      <c r="E5" s="39"/>
      <c r="F5" s="53"/>
      <c r="G5" s="2"/>
      <c r="H5" s="9" t="s">
        <v>24</v>
      </c>
      <c r="I5" s="11"/>
      <c r="J5" s="58">
        <v>2.5</v>
      </c>
      <c r="K5" s="5"/>
    </row>
    <row r="6" spans="1:11">
      <c r="J6" s="4"/>
    </row>
    <row r="7" spans="1:11">
      <c r="B7" s="17" t="s">
        <v>0</v>
      </c>
      <c r="C7" s="11"/>
      <c r="D7" s="42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</row>
    <row r="8" spans="1:11">
      <c r="B8" s="17" t="s">
        <v>18</v>
      </c>
      <c r="C8" s="11"/>
      <c r="D8" s="43">
        <f>(F3-F4-(D7*J4))/D7</f>
        <v>1632</v>
      </c>
      <c r="E8" s="8">
        <f>(F3-F4-(E7*J4))/E7</f>
        <v>807</v>
      </c>
      <c r="F8" s="8">
        <f>(F3-F4-(F7*J4))/F7</f>
        <v>532</v>
      </c>
      <c r="G8" s="8">
        <f>(F3-F4-(G7*J4))/G7</f>
        <v>394.5</v>
      </c>
      <c r="H8" s="8">
        <f>(F3-F4-(H7*J4))/H7</f>
        <v>312</v>
      </c>
      <c r="I8" s="8">
        <f>(F3-F4-(I7*J4))/I7</f>
        <v>257</v>
      </c>
      <c r="J8" s="8">
        <f>(F3-F4-(J7*J4))/J7</f>
        <v>217.71428571428572</v>
      </c>
    </row>
    <row r="9" spans="1:11" ht="11.4" customHeight="1"/>
    <row r="10" spans="1:11">
      <c r="A10" s="17" t="s">
        <v>0</v>
      </c>
      <c r="B10" s="18"/>
      <c r="C10" s="19">
        <v>1</v>
      </c>
      <c r="D10" s="20"/>
      <c r="E10" s="17"/>
      <c r="F10" s="21" t="s">
        <v>4</v>
      </c>
      <c r="G10" s="22"/>
      <c r="H10" s="20"/>
      <c r="I10" s="17"/>
      <c r="J10" s="21" t="s">
        <v>3</v>
      </c>
      <c r="K10" s="22"/>
    </row>
    <row r="11" spans="1:11">
      <c r="A11" s="13" t="s">
        <v>5</v>
      </c>
      <c r="B11" s="14"/>
      <c r="C11" s="14"/>
      <c r="D11" s="14"/>
      <c r="E11" s="23">
        <f>F11-J3</f>
        <v>1597.5</v>
      </c>
      <c r="F11" s="15">
        <f>J11+J4</f>
        <v>1647.5</v>
      </c>
      <c r="G11" s="16">
        <f>F11+J3</f>
        <v>1697.5</v>
      </c>
      <c r="H11" s="14"/>
      <c r="I11" s="23">
        <f>J11-J3</f>
        <v>1579.5</v>
      </c>
      <c r="J11" s="15">
        <f>F3-F4-J4-J5</f>
        <v>1629.5</v>
      </c>
      <c r="K11" s="16">
        <f>J11+J3</f>
        <v>1679.5</v>
      </c>
    </row>
    <row r="12" spans="1:11" ht="11.4" customHeight="1">
      <c r="B12" s="3"/>
      <c r="C12" s="3"/>
      <c r="D12" s="3"/>
      <c r="E12" s="3"/>
      <c r="F12" s="3"/>
      <c r="G12" s="6"/>
      <c r="H12" s="3"/>
      <c r="I12" s="6"/>
      <c r="J12" s="3"/>
      <c r="K12" s="6"/>
    </row>
    <row r="13" spans="1:11">
      <c r="A13" s="17" t="s">
        <v>0</v>
      </c>
      <c r="B13" s="18"/>
      <c r="C13" s="19">
        <v>2</v>
      </c>
      <c r="D13" s="20"/>
      <c r="E13" s="17"/>
      <c r="F13" s="21" t="s">
        <v>4</v>
      </c>
      <c r="G13" s="24"/>
      <c r="H13" s="20"/>
      <c r="I13" s="28"/>
      <c r="J13" s="21" t="s">
        <v>3</v>
      </c>
      <c r="K13" s="24"/>
    </row>
    <row r="14" spans="1:11">
      <c r="A14" s="29" t="s">
        <v>5</v>
      </c>
      <c r="B14" s="30"/>
      <c r="C14" s="30"/>
      <c r="D14" s="30"/>
      <c r="E14" s="25">
        <f>F14-J3</f>
        <v>772.5</v>
      </c>
      <c r="F14" s="26">
        <f>J14+J4</f>
        <v>822.5</v>
      </c>
      <c r="G14" s="27">
        <f>F14+J3</f>
        <v>872.5</v>
      </c>
      <c r="H14" s="30"/>
      <c r="I14" s="25">
        <f>J14-J3</f>
        <v>754.5</v>
      </c>
      <c r="J14" s="26">
        <f>E8-J5</f>
        <v>804.5</v>
      </c>
      <c r="K14" s="27">
        <f>J14+J3</f>
        <v>854.5</v>
      </c>
    </row>
    <row r="15" spans="1:11">
      <c r="A15" s="13" t="s">
        <v>6</v>
      </c>
      <c r="B15" s="14"/>
      <c r="C15" s="14"/>
      <c r="D15" s="14"/>
      <c r="E15" s="23">
        <f>F15-J3</f>
        <v>1597.5</v>
      </c>
      <c r="F15" s="15">
        <f>J15+J4</f>
        <v>1647.5</v>
      </c>
      <c r="G15" s="16">
        <f>F15+J3</f>
        <v>1697.5</v>
      </c>
      <c r="H15" s="14"/>
      <c r="I15" s="23">
        <f>J15-J3</f>
        <v>1579.5</v>
      </c>
      <c r="J15" s="15">
        <f>E8+J4+E8-J5</f>
        <v>1629.5</v>
      </c>
      <c r="K15" s="16">
        <f>J15+J3</f>
        <v>1679.5</v>
      </c>
    </row>
    <row r="16" spans="1:11" ht="11.4" customHeight="1">
      <c r="B16" s="3"/>
      <c r="C16" s="3"/>
      <c r="D16" s="3"/>
      <c r="E16" s="6"/>
      <c r="F16" s="3"/>
      <c r="G16" s="6"/>
      <c r="H16" s="3"/>
      <c r="I16" s="6"/>
      <c r="J16" s="3"/>
      <c r="K16" s="6"/>
    </row>
    <row r="17" spans="1:11">
      <c r="A17" s="17" t="s">
        <v>0</v>
      </c>
      <c r="B17" s="18"/>
      <c r="C17" s="19">
        <v>3</v>
      </c>
      <c r="D17" s="20"/>
      <c r="E17" s="28"/>
      <c r="F17" s="21" t="s">
        <v>4</v>
      </c>
      <c r="G17" s="24"/>
      <c r="H17" s="20"/>
      <c r="I17" s="28"/>
      <c r="J17" s="21" t="s">
        <v>3</v>
      </c>
      <c r="K17" s="24"/>
    </row>
    <row r="18" spans="1:11">
      <c r="A18" s="31" t="s">
        <v>5</v>
      </c>
      <c r="B18" s="32"/>
      <c r="C18" s="32"/>
      <c r="D18" s="32"/>
      <c r="E18" s="35">
        <f>F18-J3</f>
        <v>497.5</v>
      </c>
      <c r="F18" s="33">
        <f>J18+J4</f>
        <v>547.5</v>
      </c>
      <c r="G18" s="34">
        <f>F18+J3</f>
        <v>597.5</v>
      </c>
      <c r="H18" s="32"/>
      <c r="I18" s="35">
        <f>J18-J3</f>
        <v>479.5</v>
      </c>
      <c r="J18" s="33">
        <f>F8-J5</f>
        <v>529.5</v>
      </c>
      <c r="K18" s="34">
        <f>J18+J3</f>
        <v>579.5</v>
      </c>
    </row>
    <row r="19" spans="1:11">
      <c r="A19" s="29" t="s">
        <v>6</v>
      </c>
      <c r="B19" s="30"/>
      <c r="C19" s="30"/>
      <c r="D19" s="30"/>
      <c r="E19" s="25">
        <f>F19-J3</f>
        <v>1047.5</v>
      </c>
      <c r="F19" s="26">
        <f>J19+J4</f>
        <v>1097.5</v>
      </c>
      <c r="G19" s="27">
        <f>F19+J3</f>
        <v>1147.5</v>
      </c>
      <c r="H19" s="30"/>
      <c r="I19" s="25">
        <f>J19-J3</f>
        <v>1029.5</v>
      </c>
      <c r="J19" s="26">
        <f>(E7*F8)+(D7*J4)-J5</f>
        <v>1079.5</v>
      </c>
      <c r="K19" s="27">
        <f>J19+J3</f>
        <v>1129.5</v>
      </c>
    </row>
    <row r="20" spans="1:11">
      <c r="A20" s="13" t="s">
        <v>7</v>
      </c>
      <c r="B20" s="14"/>
      <c r="C20" s="14"/>
      <c r="D20" s="14"/>
      <c r="E20" s="23">
        <f>F20-J3</f>
        <v>1597.5</v>
      </c>
      <c r="F20" s="15">
        <f>J20+J4</f>
        <v>1647.5</v>
      </c>
      <c r="G20" s="16">
        <f>F20+J3</f>
        <v>1697.5</v>
      </c>
      <c r="H20" s="14"/>
      <c r="I20" s="23">
        <f>J20-J3</f>
        <v>1579.5</v>
      </c>
      <c r="J20" s="15">
        <f>(F7*F8)+(E7*J4)-J5</f>
        <v>1629.5</v>
      </c>
      <c r="K20" s="16">
        <f>J20+J3</f>
        <v>1679.5</v>
      </c>
    </row>
    <row r="21" spans="1:11" ht="11.4" customHeight="1">
      <c r="B21" s="3"/>
      <c r="C21" s="3"/>
      <c r="D21" s="3"/>
      <c r="E21" s="6"/>
      <c r="F21" s="3"/>
      <c r="G21" s="6"/>
      <c r="H21" s="3"/>
      <c r="I21" s="6"/>
      <c r="J21" s="3"/>
      <c r="K21" s="6"/>
    </row>
    <row r="22" spans="1:11">
      <c r="A22" s="17" t="s">
        <v>0</v>
      </c>
      <c r="B22" s="18"/>
      <c r="C22" s="19">
        <v>4</v>
      </c>
      <c r="D22" s="20"/>
      <c r="E22" s="28"/>
      <c r="F22" s="21" t="s">
        <v>4</v>
      </c>
      <c r="G22" s="24"/>
      <c r="H22" s="20"/>
      <c r="I22" s="28"/>
      <c r="J22" s="21" t="s">
        <v>3</v>
      </c>
      <c r="K22" s="24"/>
    </row>
    <row r="23" spans="1:11">
      <c r="A23" s="29" t="s">
        <v>5</v>
      </c>
      <c r="B23" s="30"/>
      <c r="C23" s="30"/>
      <c r="D23" s="30"/>
      <c r="E23" s="25">
        <f>F23-J3</f>
        <v>360</v>
      </c>
      <c r="F23" s="26">
        <f>J23+J4</f>
        <v>410</v>
      </c>
      <c r="G23" s="27">
        <f>F23+J3</f>
        <v>460</v>
      </c>
      <c r="H23" s="30"/>
      <c r="I23" s="25">
        <f>J23-J3</f>
        <v>342</v>
      </c>
      <c r="J23" s="33">
        <f>G8-J5</f>
        <v>392</v>
      </c>
      <c r="K23" s="27">
        <f>J23+J3</f>
        <v>442</v>
      </c>
    </row>
    <row r="24" spans="1:11">
      <c r="A24" s="29" t="s">
        <v>6</v>
      </c>
      <c r="B24" s="30"/>
      <c r="C24" s="30"/>
      <c r="D24" s="30"/>
      <c r="E24" s="25">
        <f>F24-J3</f>
        <v>772.5</v>
      </c>
      <c r="F24" s="26">
        <f>J24+J4</f>
        <v>822.5</v>
      </c>
      <c r="G24" s="27">
        <f>F24+J3</f>
        <v>872.5</v>
      </c>
      <c r="H24" s="30"/>
      <c r="I24" s="25">
        <f>J24-J3</f>
        <v>754.5</v>
      </c>
      <c r="J24" s="26">
        <f>(E7*G8)+(D7*J4)-J5</f>
        <v>804.5</v>
      </c>
      <c r="K24" s="27">
        <f>J24+J3</f>
        <v>854.5</v>
      </c>
    </row>
    <row r="25" spans="1:11">
      <c r="A25" s="29" t="s">
        <v>7</v>
      </c>
      <c r="B25" s="30"/>
      <c r="C25" s="30"/>
      <c r="D25" s="30"/>
      <c r="E25" s="25">
        <f>F25-J3</f>
        <v>1185</v>
      </c>
      <c r="F25" s="26">
        <f>J25+J4</f>
        <v>1235</v>
      </c>
      <c r="G25" s="27">
        <f>F25+J3</f>
        <v>1285</v>
      </c>
      <c r="H25" s="30"/>
      <c r="I25" s="25">
        <f>J25-J3</f>
        <v>1167</v>
      </c>
      <c r="J25" s="26">
        <f>(F7*G8)+(E7*J4)-J5</f>
        <v>1217</v>
      </c>
      <c r="K25" s="27">
        <f>J25+J3</f>
        <v>1267</v>
      </c>
    </row>
    <row r="26" spans="1:11">
      <c r="A26" s="13" t="s">
        <v>8</v>
      </c>
      <c r="B26" s="36"/>
      <c r="C26" s="36"/>
      <c r="D26" s="36"/>
      <c r="E26" s="23">
        <f>F26-J3</f>
        <v>1597.5</v>
      </c>
      <c r="F26" s="15">
        <f>J26+J4</f>
        <v>1647.5</v>
      </c>
      <c r="G26" s="16">
        <f>F26+J3</f>
        <v>1697.5</v>
      </c>
      <c r="H26" s="14"/>
      <c r="I26" s="23">
        <f>J26-J3</f>
        <v>1579.5</v>
      </c>
      <c r="J26" s="15">
        <f>(G7*G8)+(F7*J4)-J5</f>
        <v>1629.5</v>
      </c>
      <c r="K26" s="16">
        <f>J26+J3</f>
        <v>1679.5</v>
      </c>
    </row>
    <row r="27" spans="1:11" ht="11.4" customHeight="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17" t="s">
        <v>0</v>
      </c>
      <c r="B28" s="18"/>
      <c r="C28" s="19">
        <v>5</v>
      </c>
      <c r="D28" s="20"/>
      <c r="E28" s="28"/>
      <c r="F28" s="21" t="s">
        <v>4</v>
      </c>
      <c r="G28" s="24"/>
      <c r="H28" s="20"/>
      <c r="I28" s="28"/>
      <c r="J28" s="21" t="s">
        <v>3</v>
      </c>
      <c r="K28" s="24"/>
    </row>
    <row r="29" spans="1:11">
      <c r="A29" s="31" t="s">
        <v>5</v>
      </c>
      <c r="B29" s="32"/>
      <c r="C29" s="32"/>
      <c r="D29" s="32"/>
      <c r="E29" s="35">
        <f>F29-J3</f>
        <v>277.5</v>
      </c>
      <c r="F29" s="33">
        <f>J29+J4</f>
        <v>327.5</v>
      </c>
      <c r="G29" s="34">
        <f>F29+J3</f>
        <v>377.5</v>
      </c>
      <c r="H29" s="32"/>
      <c r="I29" s="35">
        <f>J29-J3</f>
        <v>259.5</v>
      </c>
      <c r="J29" s="33">
        <f>H8-J5</f>
        <v>309.5</v>
      </c>
      <c r="K29" s="34">
        <f>J29+J3</f>
        <v>359.5</v>
      </c>
    </row>
    <row r="30" spans="1:11">
      <c r="A30" s="29" t="s">
        <v>6</v>
      </c>
      <c r="B30" s="30"/>
      <c r="C30" s="30"/>
      <c r="D30" s="30"/>
      <c r="E30" s="25">
        <f>F30-J3</f>
        <v>607.5</v>
      </c>
      <c r="F30" s="26">
        <f>J30+J4</f>
        <v>657.5</v>
      </c>
      <c r="G30" s="27">
        <f>F30+J3</f>
        <v>707.5</v>
      </c>
      <c r="H30" s="30"/>
      <c r="I30" s="25">
        <f>J30-J3</f>
        <v>589.5</v>
      </c>
      <c r="J30" s="26">
        <f>(E7*H8)+(D7*J4)-J5</f>
        <v>639.5</v>
      </c>
      <c r="K30" s="27">
        <f>J30+J3</f>
        <v>689.5</v>
      </c>
    </row>
    <row r="31" spans="1:11">
      <c r="A31" s="29" t="s">
        <v>7</v>
      </c>
      <c r="B31" s="30"/>
      <c r="C31" s="30"/>
      <c r="D31" s="30"/>
      <c r="E31" s="25">
        <f>F31-J3</f>
        <v>937.5</v>
      </c>
      <c r="F31" s="26">
        <f>J31+J4</f>
        <v>987.5</v>
      </c>
      <c r="G31" s="27">
        <f>F31+J3</f>
        <v>1037.5</v>
      </c>
      <c r="H31" s="30"/>
      <c r="I31" s="25">
        <f>J31-J3</f>
        <v>919.5</v>
      </c>
      <c r="J31" s="26">
        <f>(F7*H8)+(E7*J4)-J5</f>
        <v>969.5</v>
      </c>
      <c r="K31" s="27">
        <f>J31+J3</f>
        <v>1019.5</v>
      </c>
    </row>
    <row r="32" spans="1:11">
      <c r="A32" s="29" t="s">
        <v>8</v>
      </c>
      <c r="B32" s="37"/>
      <c r="C32" s="37"/>
      <c r="D32" s="37"/>
      <c r="E32" s="25">
        <f>F32-J3</f>
        <v>1267.5</v>
      </c>
      <c r="F32" s="26">
        <f>J32+J4</f>
        <v>1317.5</v>
      </c>
      <c r="G32" s="27">
        <f>F32+J3</f>
        <v>1367.5</v>
      </c>
      <c r="H32" s="30"/>
      <c r="I32" s="25">
        <f>J32-J3</f>
        <v>1249.5</v>
      </c>
      <c r="J32" s="26">
        <f>(G7*H8)+(F7*J4)-J5</f>
        <v>1299.5</v>
      </c>
      <c r="K32" s="27">
        <f>J32+J3</f>
        <v>1349.5</v>
      </c>
    </row>
    <row r="33" spans="1:11">
      <c r="A33" s="13" t="s">
        <v>9</v>
      </c>
      <c r="B33" s="36"/>
      <c r="C33" s="36"/>
      <c r="D33" s="36"/>
      <c r="E33" s="23">
        <f>F33-J3</f>
        <v>1597.5</v>
      </c>
      <c r="F33" s="15">
        <f>J33+J4</f>
        <v>1647.5</v>
      </c>
      <c r="G33" s="16">
        <f>F33+J3</f>
        <v>1697.5</v>
      </c>
      <c r="H33" s="36"/>
      <c r="I33" s="23">
        <f>J33-J3</f>
        <v>1579.5</v>
      </c>
      <c r="J33" s="15">
        <f>(H7*H8)+(G7*J4)-J5</f>
        <v>1629.5</v>
      </c>
      <c r="K33" s="16">
        <f>J33+J3</f>
        <v>1679.5</v>
      </c>
    </row>
    <row r="34" spans="1:11" ht="11.4" customHeight="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 s="17" t="s">
        <v>0</v>
      </c>
      <c r="B35" s="18"/>
      <c r="C35" s="19">
        <v>6</v>
      </c>
      <c r="D35" s="20"/>
      <c r="E35" s="28"/>
      <c r="F35" s="21" t="s">
        <v>4</v>
      </c>
      <c r="G35" s="24"/>
      <c r="H35" s="20"/>
      <c r="I35" s="28"/>
      <c r="J35" s="21" t="s">
        <v>3</v>
      </c>
      <c r="K35" s="24"/>
    </row>
    <row r="36" spans="1:11">
      <c r="A36" s="31" t="s">
        <v>5</v>
      </c>
      <c r="B36" s="32"/>
      <c r="C36" s="32"/>
      <c r="D36" s="32"/>
      <c r="E36" s="35">
        <f>F36-J3</f>
        <v>222.5</v>
      </c>
      <c r="F36" s="33">
        <f>J36+J4</f>
        <v>272.5</v>
      </c>
      <c r="G36" s="34">
        <f>F36+J3</f>
        <v>322.5</v>
      </c>
      <c r="H36" s="32"/>
      <c r="I36" s="35">
        <f>J36-J3</f>
        <v>204.5</v>
      </c>
      <c r="J36" s="33">
        <f>I8-J5</f>
        <v>254.5</v>
      </c>
      <c r="K36" s="34">
        <f>J36+J3</f>
        <v>304.5</v>
      </c>
    </row>
    <row r="37" spans="1:11">
      <c r="A37" s="29" t="s">
        <v>6</v>
      </c>
      <c r="B37" s="30"/>
      <c r="C37" s="30"/>
      <c r="D37" s="30"/>
      <c r="E37" s="25">
        <f>F37-J3</f>
        <v>497.5</v>
      </c>
      <c r="F37" s="26">
        <f>J37+J4</f>
        <v>547.5</v>
      </c>
      <c r="G37" s="27">
        <f>F37+J3</f>
        <v>597.5</v>
      </c>
      <c r="H37" s="30"/>
      <c r="I37" s="25">
        <f>J37-J3</f>
        <v>479.5</v>
      </c>
      <c r="J37" s="26">
        <f>(E7*I8)+(D7*J4)-J5</f>
        <v>529.5</v>
      </c>
      <c r="K37" s="27">
        <f>J37+J3</f>
        <v>579.5</v>
      </c>
    </row>
    <row r="38" spans="1:11">
      <c r="A38" s="29" t="s">
        <v>7</v>
      </c>
      <c r="B38" s="30"/>
      <c r="C38" s="30"/>
      <c r="D38" s="30"/>
      <c r="E38" s="25">
        <f>F38-J3</f>
        <v>772.5</v>
      </c>
      <c r="F38" s="26">
        <f>J38+J4</f>
        <v>822.5</v>
      </c>
      <c r="G38" s="27">
        <f>F38+J3</f>
        <v>872.5</v>
      </c>
      <c r="H38" s="30"/>
      <c r="I38" s="25">
        <f>J38-J3</f>
        <v>754.5</v>
      </c>
      <c r="J38" s="26">
        <f>(F7*I8)+(E7*J4)-J5</f>
        <v>804.5</v>
      </c>
      <c r="K38" s="27">
        <f>J38+J3</f>
        <v>854.5</v>
      </c>
    </row>
    <row r="39" spans="1:11">
      <c r="A39" s="29" t="s">
        <v>8</v>
      </c>
      <c r="B39" s="37"/>
      <c r="C39" s="37"/>
      <c r="D39" s="37"/>
      <c r="E39" s="25">
        <f>F39-J3</f>
        <v>1047.5</v>
      </c>
      <c r="F39" s="26">
        <f>J39+J4</f>
        <v>1097.5</v>
      </c>
      <c r="G39" s="27">
        <f>F39+J3</f>
        <v>1147.5</v>
      </c>
      <c r="H39" s="30"/>
      <c r="I39" s="25">
        <f>J39-J3</f>
        <v>1029.5</v>
      </c>
      <c r="J39" s="26">
        <f>(G7*I8)+(F7*J4)-J5</f>
        <v>1079.5</v>
      </c>
      <c r="K39" s="27">
        <f>J39+J3</f>
        <v>1129.5</v>
      </c>
    </row>
    <row r="40" spans="1:11">
      <c r="A40" s="29" t="s">
        <v>9</v>
      </c>
      <c r="B40" s="37"/>
      <c r="C40" s="37"/>
      <c r="D40" s="37"/>
      <c r="E40" s="25">
        <f>F40-J3</f>
        <v>1322.5</v>
      </c>
      <c r="F40" s="26">
        <f>J40+J4</f>
        <v>1372.5</v>
      </c>
      <c r="G40" s="27">
        <f>F40+J3</f>
        <v>1422.5</v>
      </c>
      <c r="H40" s="37"/>
      <c r="I40" s="25">
        <f>J40-J3</f>
        <v>1304.5</v>
      </c>
      <c r="J40" s="26">
        <f>(H7*I8)+(G7*J4)-J5</f>
        <v>1354.5</v>
      </c>
      <c r="K40" s="27">
        <f>J40+J3</f>
        <v>1404.5</v>
      </c>
    </row>
    <row r="41" spans="1:11">
      <c r="A41" s="13" t="s">
        <v>10</v>
      </c>
      <c r="B41" s="36"/>
      <c r="C41" s="36"/>
      <c r="D41" s="36"/>
      <c r="E41" s="23">
        <f>F41-J3</f>
        <v>1597.5</v>
      </c>
      <c r="F41" s="15">
        <f>J41+J4</f>
        <v>1647.5</v>
      </c>
      <c r="G41" s="16">
        <f>F41+J3</f>
        <v>1697.5</v>
      </c>
      <c r="H41" s="36"/>
      <c r="I41" s="23">
        <f>J41-J3</f>
        <v>1579.5</v>
      </c>
      <c r="J41" s="15">
        <f>(I7*I8)+(H7*J4)-J5</f>
        <v>1629.5</v>
      </c>
      <c r="K41" s="16">
        <f>J41+J3</f>
        <v>1679.5</v>
      </c>
    </row>
    <row r="42" spans="1:11" ht="11.4" customHeight="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17" t="s">
        <v>0</v>
      </c>
      <c r="B43" s="18"/>
      <c r="C43" s="19">
        <v>7</v>
      </c>
      <c r="D43" s="20"/>
      <c r="E43" s="28"/>
      <c r="F43" s="21" t="s">
        <v>4</v>
      </c>
      <c r="G43" s="24"/>
      <c r="H43" s="20"/>
      <c r="I43" s="28"/>
      <c r="J43" s="21" t="s">
        <v>3</v>
      </c>
      <c r="K43" s="24"/>
    </row>
    <row r="44" spans="1:11">
      <c r="A44" s="31" t="s">
        <v>5</v>
      </c>
      <c r="B44" s="32"/>
      <c r="C44" s="32"/>
      <c r="D44" s="32"/>
      <c r="E44" s="35">
        <f>F44-J3</f>
        <v>183.21428571428572</v>
      </c>
      <c r="F44" s="33">
        <f>J44+J4</f>
        <v>233.21428571428572</v>
      </c>
      <c r="G44" s="34">
        <f>F44+J3</f>
        <v>283.21428571428572</v>
      </c>
      <c r="H44" s="32"/>
      <c r="I44" s="35">
        <f>J44-J3</f>
        <v>165.21428571428572</v>
      </c>
      <c r="J44" s="33">
        <f>J8-J5</f>
        <v>215.21428571428572</v>
      </c>
      <c r="K44" s="34">
        <f>J44+J3</f>
        <v>265.21428571428572</v>
      </c>
    </row>
    <row r="45" spans="1:11">
      <c r="A45" s="29" t="s">
        <v>6</v>
      </c>
      <c r="B45" s="30"/>
      <c r="C45" s="30"/>
      <c r="D45" s="30"/>
      <c r="E45" s="25">
        <f>F45-J3</f>
        <v>418.92857142857144</v>
      </c>
      <c r="F45" s="26">
        <f>J45+J4</f>
        <v>468.92857142857144</v>
      </c>
      <c r="G45" s="27">
        <f>F45+J3</f>
        <v>518.92857142857144</v>
      </c>
      <c r="H45" s="30"/>
      <c r="I45" s="25">
        <f>J45-J3</f>
        <v>400.92857142857144</v>
      </c>
      <c r="J45" s="26">
        <f>(E7*J8)+(D7*J4)-J5</f>
        <v>450.92857142857144</v>
      </c>
      <c r="K45" s="27">
        <f>J45+J3</f>
        <v>500.92857142857144</v>
      </c>
    </row>
    <row r="46" spans="1:11">
      <c r="A46" s="29" t="s">
        <v>7</v>
      </c>
      <c r="B46" s="30"/>
      <c r="C46" s="30"/>
      <c r="D46" s="30"/>
      <c r="E46" s="25">
        <f>F46-J3</f>
        <v>654.64285714285711</v>
      </c>
      <c r="F46" s="26">
        <f>J46+J4</f>
        <v>704.64285714285711</v>
      </c>
      <c r="G46" s="27">
        <f>F46+J3</f>
        <v>754.64285714285711</v>
      </c>
      <c r="H46" s="30"/>
      <c r="I46" s="25">
        <f>J46-J3</f>
        <v>636.64285714285711</v>
      </c>
      <c r="J46" s="26">
        <f>(F7*J8)+(E7*J4)-J5</f>
        <v>686.64285714285711</v>
      </c>
      <c r="K46" s="27">
        <f>J46+J3</f>
        <v>736.64285714285711</v>
      </c>
    </row>
    <row r="47" spans="1:11">
      <c r="A47" s="29" t="s">
        <v>8</v>
      </c>
      <c r="B47" s="37"/>
      <c r="C47" s="37"/>
      <c r="D47" s="37"/>
      <c r="E47" s="25">
        <f>F47-J3</f>
        <v>890.35714285714289</v>
      </c>
      <c r="F47" s="26">
        <f>J47+J4</f>
        <v>940.35714285714289</v>
      </c>
      <c r="G47" s="27">
        <f>F47+J3</f>
        <v>990.35714285714289</v>
      </c>
      <c r="H47" s="30"/>
      <c r="I47" s="25">
        <f>J47-J3</f>
        <v>872.35714285714289</v>
      </c>
      <c r="J47" s="26">
        <f>(G7*J8)+(F7*J4)-J5</f>
        <v>922.35714285714289</v>
      </c>
      <c r="K47" s="27">
        <f>J47+J3</f>
        <v>972.35714285714289</v>
      </c>
    </row>
    <row r="48" spans="1:11">
      <c r="A48" s="29" t="s">
        <v>9</v>
      </c>
      <c r="B48" s="37"/>
      <c r="C48" s="37"/>
      <c r="D48" s="37"/>
      <c r="E48" s="25">
        <f>F48-J3</f>
        <v>1126.0714285714287</v>
      </c>
      <c r="F48" s="26">
        <f>J48+J4</f>
        <v>1176.0714285714287</v>
      </c>
      <c r="G48" s="27">
        <f>F48+J3</f>
        <v>1226.0714285714287</v>
      </c>
      <c r="H48" s="37"/>
      <c r="I48" s="25">
        <f>J48-J3</f>
        <v>1108.0714285714287</v>
      </c>
      <c r="J48" s="26">
        <f>(H7*J8)+(G7*J4)-J5</f>
        <v>1158.0714285714287</v>
      </c>
      <c r="K48" s="27">
        <f>J48+J3</f>
        <v>1208.0714285714287</v>
      </c>
    </row>
    <row r="49" spans="1:11">
      <c r="A49" s="29" t="s">
        <v>10</v>
      </c>
      <c r="B49" s="37"/>
      <c r="C49" s="37"/>
      <c r="D49" s="37"/>
      <c r="E49" s="25">
        <f>F49-J3</f>
        <v>1361.7857142857142</v>
      </c>
      <c r="F49" s="26">
        <f>J49+J4</f>
        <v>1411.7857142857142</v>
      </c>
      <c r="G49" s="27">
        <f>F49+J3</f>
        <v>1461.7857142857142</v>
      </c>
      <c r="H49" s="37"/>
      <c r="I49" s="25">
        <f>J49-J3</f>
        <v>1343.7857142857142</v>
      </c>
      <c r="J49" s="26">
        <f>(I7*J8)+(H7*J4)-J5</f>
        <v>1393.7857142857142</v>
      </c>
      <c r="K49" s="27">
        <f>J49+J3</f>
        <v>1443.7857142857142</v>
      </c>
    </row>
    <row r="50" spans="1:11">
      <c r="A50" s="13" t="s">
        <v>11</v>
      </c>
      <c r="B50" s="36"/>
      <c r="C50" s="36"/>
      <c r="D50" s="36"/>
      <c r="E50" s="23">
        <f>F50-J3</f>
        <v>1597.5</v>
      </c>
      <c r="F50" s="15">
        <f>J50+J4</f>
        <v>1647.5</v>
      </c>
      <c r="G50" s="16">
        <f>F50+J3</f>
        <v>1697.5</v>
      </c>
      <c r="H50" s="36"/>
      <c r="I50" s="23">
        <f>J50-J3</f>
        <v>1579.5</v>
      </c>
      <c r="J50" s="15">
        <f>(J7*J8)+(I7*J4)-J5</f>
        <v>1629.5</v>
      </c>
      <c r="K50" s="16">
        <f>J50+J3</f>
        <v>1679.5</v>
      </c>
    </row>
    <row r="51" spans="1:11" s="39" customFormat="1"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s="51" customFormat="1">
      <c r="A52" s="46"/>
      <c r="B52" s="47"/>
      <c r="C52" s="48"/>
      <c r="D52" s="46"/>
      <c r="E52" s="49"/>
      <c r="F52" s="50"/>
      <c r="G52" s="49"/>
      <c r="H52" s="46"/>
      <c r="I52" s="49"/>
      <c r="J52" s="50"/>
      <c r="K52" s="49"/>
    </row>
    <row r="53" spans="1:11" s="39" customFormat="1">
      <c r="A53" s="44"/>
      <c r="B53" s="30"/>
      <c r="C53" s="30"/>
      <c r="D53" s="30"/>
      <c r="E53" s="45"/>
      <c r="F53" s="26"/>
      <c r="G53" s="45"/>
      <c r="H53" s="30"/>
      <c r="I53" s="45"/>
      <c r="J53" s="26"/>
      <c r="K53" s="45"/>
    </row>
    <row r="54" spans="1:11" s="39" customFormat="1">
      <c r="A54" s="44"/>
      <c r="B54" s="30"/>
      <c r="C54" s="30"/>
      <c r="D54" s="30"/>
      <c r="E54" s="45"/>
      <c r="F54" s="26"/>
      <c r="G54" s="45"/>
      <c r="H54" s="30"/>
      <c r="I54" s="45"/>
      <c r="J54" s="26"/>
      <c r="K54" s="45"/>
    </row>
    <row r="55" spans="1:11" s="39" customFormat="1">
      <c r="A55" s="44"/>
      <c r="B55" s="30"/>
      <c r="C55" s="30"/>
      <c r="D55" s="30"/>
      <c r="E55" s="45"/>
      <c r="F55" s="26"/>
      <c r="G55" s="45"/>
      <c r="H55" s="30"/>
      <c r="I55" s="45"/>
      <c r="J55" s="26"/>
      <c r="K55" s="45"/>
    </row>
    <row r="56" spans="1:11" s="39" customFormat="1">
      <c r="A56" s="44"/>
      <c r="B56" s="37"/>
      <c r="C56" s="37"/>
      <c r="D56" s="37"/>
      <c r="E56" s="45"/>
      <c r="F56" s="26"/>
      <c r="G56" s="45"/>
      <c r="H56" s="30"/>
      <c r="I56" s="45"/>
      <c r="J56" s="26"/>
      <c r="K56" s="45"/>
    </row>
    <row r="57" spans="1:11" s="39" customFormat="1">
      <c r="A57" s="44"/>
      <c r="B57" s="37"/>
      <c r="C57" s="37"/>
      <c r="D57" s="37"/>
      <c r="E57" s="45"/>
      <c r="F57" s="26"/>
      <c r="G57" s="45"/>
      <c r="H57" s="37"/>
      <c r="I57" s="45"/>
      <c r="J57" s="26"/>
      <c r="K57" s="45"/>
    </row>
    <row r="58" spans="1:11" s="39" customFormat="1">
      <c r="A58" s="44"/>
      <c r="B58" s="37"/>
      <c r="C58" s="37"/>
      <c r="D58" s="37"/>
      <c r="E58" s="45"/>
      <c r="F58" s="26"/>
      <c r="G58" s="45"/>
      <c r="H58" s="37"/>
      <c r="I58" s="45"/>
      <c r="J58" s="26"/>
      <c r="K58" s="45"/>
    </row>
    <row r="59" spans="1:11" s="39" customFormat="1">
      <c r="A59" s="44"/>
      <c r="B59" s="37"/>
      <c r="C59" s="37"/>
      <c r="D59" s="37"/>
      <c r="E59" s="45"/>
      <c r="F59" s="26"/>
      <c r="G59" s="45"/>
      <c r="H59" s="37"/>
      <c r="I59" s="45"/>
      <c r="J59" s="26"/>
      <c r="K59" s="45"/>
    </row>
    <row r="60" spans="1:11" s="39" customFormat="1">
      <c r="A60" s="44"/>
      <c r="B60" s="37"/>
      <c r="C60" s="37"/>
      <c r="D60" s="37"/>
      <c r="E60" s="45"/>
      <c r="F60" s="26"/>
      <c r="G60" s="45"/>
      <c r="H60" s="37"/>
      <c r="I60" s="45"/>
      <c r="J60" s="26"/>
      <c r="K60" s="45"/>
    </row>
    <row r="61" spans="1:11" s="39" customFormat="1"/>
    <row r="62" spans="1:11" s="51" customFormat="1">
      <c r="A62" s="46"/>
      <c r="B62" s="47"/>
      <c r="C62" s="48"/>
      <c r="D62" s="46"/>
      <c r="E62" s="49"/>
      <c r="F62" s="50"/>
      <c r="G62" s="49"/>
      <c r="H62" s="46"/>
      <c r="I62" s="49"/>
      <c r="J62" s="50"/>
      <c r="K62" s="49"/>
    </row>
    <row r="63" spans="1:11" s="39" customFormat="1">
      <c r="A63" s="44"/>
      <c r="B63" s="30"/>
      <c r="C63" s="30"/>
      <c r="D63" s="30"/>
      <c r="E63" s="45"/>
      <c r="F63" s="26"/>
      <c r="G63" s="45"/>
      <c r="H63" s="30"/>
      <c r="I63" s="45"/>
      <c r="J63" s="26"/>
      <c r="K63" s="45"/>
    </row>
    <row r="64" spans="1:11" s="39" customFormat="1">
      <c r="A64" s="44"/>
      <c r="B64" s="30"/>
      <c r="C64" s="30"/>
      <c r="D64" s="30"/>
      <c r="E64" s="45"/>
      <c r="F64" s="26"/>
      <c r="G64" s="45"/>
      <c r="H64" s="30"/>
      <c r="I64" s="45"/>
      <c r="J64" s="26"/>
      <c r="K64" s="45"/>
    </row>
    <row r="65" spans="1:11" s="39" customFormat="1">
      <c r="A65" s="44"/>
      <c r="B65" s="30"/>
      <c r="C65" s="30"/>
      <c r="D65" s="30"/>
      <c r="E65" s="45"/>
      <c r="F65" s="26"/>
      <c r="G65" s="45"/>
      <c r="H65" s="30"/>
      <c r="I65" s="45"/>
      <c r="J65" s="26"/>
      <c r="K65" s="45"/>
    </row>
    <row r="66" spans="1:11" s="39" customFormat="1">
      <c r="A66" s="44"/>
      <c r="B66" s="37"/>
      <c r="C66" s="37"/>
      <c r="D66" s="37"/>
      <c r="E66" s="45"/>
      <c r="F66" s="26"/>
      <c r="G66" s="45"/>
      <c r="H66" s="30"/>
      <c r="I66" s="45"/>
      <c r="J66" s="26"/>
      <c r="K66" s="45"/>
    </row>
    <row r="67" spans="1:11" s="39" customFormat="1">
      <c r="A67" s="44"/>
      <c r="B67" s="37"/>
      <c r="C67" s="37"/>
      <c r="D67" s="37"/>
      <c r="E67" s="45"/>
      <c r="F67" s="26"/>
      <c r="G67" s="45"/>
      <c r="H67" s="37"/>
      <c r="I67" s="45"/>
      <c r="J67" s="26"/>
      <c r="K67" s="45"/>
    </row>
    <row r="68" spans="1:11" s="39" customFormat="1">
      <c r="A68" s="44"/>
      <c r="B68" s="37"/>
      <c r="C68" s="37"/>
      <c r="D68" s="37"/>
      <c r="E68" s="45"/>
      <c r="F68" s="26"/>
      <c r="G68" s="45"/>
      <c r="H68" s="37"/>
      <c r="I68" s="45"/>
      <c r="J68" s="26"/>
      <c r="K68" s="45"/>
    </row>
    <row r="69" spans="1:11" s="39" customFormat="1">
      <c r="A69" s="44"/>
      <c r="B69" s="37"/>
      <c r="C69" s="37"/>
      <c r="D69" s="37"/>
      <c r="E69" s="45"/>
      <c r="F69" s="26"/>
      <c r="G69" s="45"/>
      <c r="H69" s="37"/>
      <c r="I69" s="45"/>
      <c r="J69" s="26"/>
      <c r="K69" s="45"/>
    </row>
    <row r="70" spans="1:11" s="39" customFormat="1">
      <c r="A70" s="44"/>
      <c r="B70" s="37"/>
      <c r="C70" s="37"/>
      <c r="D70" s="37"/>
      <c r="E70" s="45"/>
      <c r="F70" s="26"/>
      <c r="G70" s="45"/>
      <c r="H70" s="37"/>
      <c r="I70" s="45"/>
      <c r="J70" s="26"/>
      <c r="K70" s="45"/>
    </row>
    <row r="71" spans="1:11" s="39" customFormat="1">
      <c r="A71" s="44"/>
      <c r="E71" s="45"/>
      <c r="F71" s="26"/>
      <c r="G71" s="45"/>
      <c r="H71" s="37"/>
      <c r="I71" s="45"/>
      <c r="J71" s="26"/>
      <c r="K71" s="45"/>
    </row>
    <row r="72" spans="1:11" s="39" customFormat="1"/>
    <row r="73" spans="1:11" s="51" customFormat="1">
      <c r="A73" s="46"/>
      <c r="B73" s="47"/>
      <c r="C73" s="48"/>
      <c r="D73" s="46"/>
      <c r="E73" s="49"/>
      <c r="F73" s="50"/>
      <c r="G73" s="49"/>
      <c r="H73" s="46"/>
      <c r="I73" s="49"/>
      <c r="J73" s="50"/>
      <c r="K73" s="49"/>
    </row>
    <row r="74" spans="1:11" s="39" customFormat="1">
      <c r="A74" s="44"/>
      <c r="B74" s="30"/>
      <c r="C74" s="30"/>
      <c r="D74" s="30"/>
      <c r="E74" s="45"/>
      <c r="F74" s="26"/>
      <c r="G74" s="45"/>
      <c r="H74" s="30"/>
      <c r="I74" s="45"/>
      <c r="J74" s="26"/>
      <c r="K74" s="45"/>
    </row>
    <row r="75" spans="1:11" s="39" customFormat="1">
      <c r="A75" s="44"/>
      <c r="B75" s="30"/>
      <c r="C75" s="30"/>
      <c r="D75" s="30"/>
      <c r="E75" s="45"/>
      <c r="F75" s="26"/>
      <c r="G75" s="45"/>
      <c r="H75" s="30"/>
      <c r="I75" s="45"/>
      <c r="J75" s="26"/>
      <c r="K75" s="45"/>
    </row>
    <row r="76" spans="1:11" s="39" customFormat="1">
      <c r="A76" s="44"/>
      <c r="B76" s="30"/>
      <c r="C76" s="30"/>
      <c r="D76" s="30"/>
      <c r="E76" s="45"/>
      <c r="F76" s="26"/>
      <c r="G76" s="45"/>
      <c r="H76" s="30"/>
      <c r="I76" s="45"/>
      <c r="J76" s="26"/>
      <c r="K76" s="45"/>
    </row>
    <row r="77" spans="1:11" s="39" customFormat="1">
      <c r="A77" s="44"/>
      <c r="B77" s="37"/>
      <c r="C77" s="37"/>
      <c r="D77" s="37"/>
      <c r="E77" s="45"/>
      <c r="F77" s="26"/>
      <c r="G77" s="45"/>
      <c r="H77" s="30"/>
      <c r="I77" s="45"/>
      <c r="J77" s="26"/>
      <c r="K77" s="45"/>
    </row>
    <row r="78" spans="1:11" s="39" customFormat="1">
      <c r="A78" s="44"/>
      <c r="B78" s="37"/>
      <c r="C78" s="37"/>
      <c r="D78" s="37"/>
      <c r="E78" s="45"/>
      <c r="F78" s="26"/>
      <c r="G78" s="45"/>
      <c r="H78" s="37"/>
      <c r="I78" s="45"/>
      <c r="J78" s="26"/>
      <c r="K78" s="45"/>
    </row>
    <row r="79" spans="1:11" s="39" customFormat="1">
      <c r="A79" s="44"/>
      <c r="B79" s="37"/>
      <c r="C79" s="37"/>
      <c r="D79" s="37"/>
      <c r="E79" s="45"/>
      <c r="F79" s="26"/>
      <c r="G79" s="45"/>
      <c r="H79" s="37"/>
      <c r="I79" s="45"/>
      <c r="J79" s="26"/>
      <c r="K79" s="45"/>
    </row>
    <row r="80" spans="1:11" s="39" customFormat="1">
      <c r="A80" s="44"/>
      <c r="B80" s="37"/>
      <c r="C80" s="37"/>
      <c r="D80" s="37"/>
      <c r="E80" s="45"/>
      <c r="F80" s="26"/>
      <c r="G80" s="45"/>
      <c r="H80" s="37"/>
      <c r="I80" s="45"/>
      <c r="J80" s="26"/>
      <c r="K80" s="45"/>
    </row>
    <row r="81" spans="1:11" s="39" customFormat="1">
      <c r="A81" s="44"/>
      <c r="B81" s="37"/>
      <c r="C81" s="37"/>
      <c r="D81" s="37"/>
      <c r="E81" s="45"/>
      <c r="F81" s="26"/>
      <c r="G81" s="45"/>
      <c r="H81" s="37"/>
      <c r="I81" s="45"/>
      <c r="J81" s="26"/>
      <c r="K81" s="45"/>
    </row>
    <row r="82" spans="1:11" s="39" customFormat="1">
      <c r="A82" s="44"/>
      <c r="E82" s="45"/>
      <c r="F82" s="26"/>
      <c r="G82" s="45"/>
      <c r="H82" s="37"/>
      <c r="I82" s="45"/>
      <c r="J82" s="26"/>
      <c r="K82" s="45"/>
    </row>
    <row r="83" spans="1:11" s="39" customFormat="1">
      <c r="A83" s="44"/>
      <c r="E83" s="45"/>
      <c r="F83" s="26"/>
      <c r="G83" s="45"/>
      <c r="I83" s="45"/>
      <c r="J83" s="26"/>
      <c r="K83" s="45"/>
    </row>
    <row r="84" spans="1:11" s="39" customFormat="1"/>
    <row r="85" spans="1:11" s="39" customFormat="1"/>
  </sheetData>
  <sheetProtection sheet="1" objects="1" scenarios="1"/>
  <mergeCells count="1">
    <mergeCell ref="A1:K1"/>
  </mergeCells>
  <dataValidations disablePrompts="1" xWindow="621" yWindow="189" count="5">
    <dataValidation type="whole" allowBlank="1" showInputMessage="1" showErrorMessage="1" errorTitle="číslo prosím" error="To najdeš na numerické klávesnici!" promptTitle="Zadej" prompt="SVĚTLOU VÝŠKU KORPUSU v mm" sqref="F3">
      <formula1>10</formula1>
      <formula2>100000</formula2>
    </dataValidation>
    <dataValidation type="whole" allowBlank="1" showInputMessage="1" showErrorMessage="1" errorTitle="číslo pouze" error="zadej číslo v mm" promptTitle="Tloušťka matreriálu" prompt="Zadej sílu police v mm&#10;např. 9, 12, 18, 25, 36 ...&#10;Poznámka: &#10;U vloženého dna je &#10;počítáno se stejnou &#10;silou dna i police." sqref="J4">
      <formula1>3</formula1>
      <formula2>100</formula2>
    </dataValidation>
    <dataValidation type="whole" allowBlank="1" showInputMessage="1" showErrorMessage="1" errorTitle="Numero please!" error="repete, zadej numero" promptTitle="Štelování polic" prompt="o jakou výšku se zvýší či sníží police... &#10;Zadej rozměr v mm" sqref="J3">
      <formula1>10</formula1>
      <formula2>500</formula2>
    </dataValidation>
    <dataValidation type="whole" allowBlank="1" showInputMessage="1" showErrorMessage="1" promptTitle="Zadej HORNÍ MEZERU" prompt="Kolik bude horní mezera, ta bude pevná.&#10;Zbytek bude rozpočítán na stejné mezery." sqref="F4:F5">
      <formula1>1</formula1>
      <formula2>F3</formula2>
    </dataValidation>
    <dataValidation type="decimal" allowBlank="1" showInputMessage="1" showErrorMessage="1" errorTitle="číslo pouze" error="zadej číslo v mm" promptTitle="Podpěrky" prompt="Zadej polovinu síly podpěrky v mm&#10;Příklad: podpěrky 3x5 mm i 5x5 mm mají viditelnou část 5 mm.  Polovina z 5 mm je 2,5 mm&#10;" sqref="J5">
      <formula1>2.5</formula1>
      <formula2>10</formula2>
    </dataValidation>
  </dataValidations>
  <pageMargins left="0.7" right="0.7" top="0.75" bottom="0.75" header="0.3" footer="0.3"/>
  <pageSetup paperSize="9" orientation="portrait" horizontalDpi="300" verticalDpi="300" r:id="rId1"/>
  <headerFooter>
    <oddHeader>&amp;C&amp;"-,Tučné"&amp;K03+000VÝPOČET VÝŠKY VRTÁNÍ PODPĚREK NA POLICE&amp;R&amp;K04+000www.prostolare.cz</oddHeader>
    <oddFooter>&amp;R&amp;K03+038email: prostolare@gmail.com</oddFooter>
  </headerFooter>
  <ignoredErrors>
    <ignoredError sqref="F3 J3:J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82"/>
  <sheetViews>
    <sheetView showRuler="0" view="pageLayout" zoomScale="150" zoomScalePageLayoutView="150" workbookViewId="0">
      <selection activeCell="K4" sqref="K4"/>
    </sheetView>
  </sheetViews>
  <sheetFormatPr defaultColWidth="7.5546875" defaultRowHeight="14.4"/>
  <cols>
    <col min="1" max="16384" width="7.5546875" style="1"/>
  </cols>
  <sheetData>
    <row r="1" spans="1:11" ht="21.6" customHeight="1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1.6" customHeight="1">
      <c r="A2" s="2"/>
      <c r="B2" s="41"/>
      <c r="F2" s="59" t="s">
        <v>27</v>
      </c>
      <c r="G2" s="2"/>
      <c r="H2" s="2"/>
      <c r="I2" s="2"/>
      <c r="J2" s="2"/>
      <c r="K2" s="2"/>
    </row>
    <row r="3" spans="1:11" ht="15" customHeight="1">
      <c r="B3" s="54" t="s">
        <v>25</v>
      </c>
      <c r="C3" s="10"/>
      <c r="D3" s="10"/>
      <c r="E3" s="11"/>
      <c r="F3" s="57">
        <f>'všechny stejné mezery police'!$F$3</f>
        <v>2000</v>
      </c>
      <c r="G3" s="2"/>
      <c r="H3" s="54" t="s">
        <v>17</v>
      </c>
      <c r="I3" s="11"/>
      <c r="J3" s="58">
        <f>'všechny stejné mezery police'!$J$3</f>
        <v>50</v>
      </c>
    </row>
    <row r="4" spans="1:11" ht="15" customHeight="1">
      <c r="B4" s="54" t="s">
        <v>31</v>
      </c>
      <c r="C4" s="12"/>
      <c r="D4" s="12"/>
      <c r="E4" s="11"/>
      <c r="F4" s="58">
        <v>400</v>
      </c>
      <c r="G4" s="2"/>
      <c r="H4" s="54" t="s">
        <v>2</v>
      </c>
      <c r="I4" s="11"/>
      <c r="J4" s="58">
        <f>'všechny stejné mezery police'!$J$4</f>
        <v>18</v>
      </c>
      <c r="K4" s="5"/>
    </row>
    <row r="5" spans="1:11" ht="15" customHeight="1">
      <c r="B5" s="54" t="s">
        <v>32</v>
      </c>
      <c r="C5" s="12"/>
      <c r="D5" s="12"/>
      <c r="E5" s="11"/>
      <c r="F5" s="58">
        <v>500</v>
      </c>
      <c r="G5" s="2"/>
      <c r="H5" s="54" t="s">
        <v>24</v>
      </c>
      <c r="I5" s="11"/>
      <c r="J5" s="58">
        <v>2.5</v>
      </c>
      <c r="K5" s="5"/>
    </row>
    <row r="6" spans="1:11">
      <c r="J6" s="4"/>
    </row>
    <row r="7" spans="1:11">
      <c r="B7" s="17" t="s">
        <v>0</v>
      </c>
      <c r="C7" s="12"/>
      <c r="D7" s="42"/>
      <c r="E7" s="42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</row>
    <row r="8" spans="1:11">
      <c r="B8" s="17" t="s">
        <v>18</v>
      </c>
      <c r="C8" s="12"/>
      <c r="D8" s="43"/>
      <c r="E8" s="43">
        <f>F3-F4-F5-(E7*J4)</f>
        <v>1064</v>
      </c>
      <c r="F8" s="8">
        <f>(F3-F4-F5-(F7*J4))/E7</f>
        <v>523</v>
      </c>
      <c r="G8" s="8">
        <f>(F3-F4-F5-(G7*J4))/F7</f>
        <v>342.66666666666669</v>
      </c>
      <c r="H8" s="8">
        <f>(F3-F4-F5-(H7*J4))/G7</f>
        <v>252.5</v>
      </c>
      <c r="I8" s="8">
        <f>(F3-F4-F5-(I7*J4))/H7</f>
        <v>198.4</v>
      </c>
      <c r="J8" s="8">
        <f>(F3-F4-F5-(J7*J4))/I7</f>
        <v>162.33333333333334</v>
      </c>
    </row>
    <row r="10" spans="1:11">
      <c r="A10" s="17" t="s">
        <v>0</v>
      </c>
      <c r="B10" s="18"/>
      <c r="C10" s="19">
        <v>2</v>
      </c>
      <c r="D10" s="20"/>
      <c r="E10" s="17"/>
      <c r="F10" s="21" t="s">
        <v>4</v>
      </c>
      <c r="G10" s="24"/>
      <c r="H10" s="20"/>
      <c r="I10" s="28"/>
      <c r="J10" s="21" t="s">
        <v>3</v>
      </c>
      <c r="K10" s="24"/>
    </row>
    <row r="11" spans="1:11">
      <c r="A11" s="29" t="s">
        <v>5</v>
      </c>
      <c r="B11" s="30"/>
      <c r="C11" s="30"/>
      <c r="D11" s="30"/>
      <c r="E11" s="25">
        <f>F11-J3</f>
        <v>1029.5</v>
      </c>
      <c r="F11" s="26">
        <f>J11+J4</f>
        <v>1079.5</v>
      </c>
      <c r="G11" s="27">
        <f>F11+J3</f>
        <v>1129.5</v>
      </c>
      <c r="H11" s="30"/>
      <c r="I11" s="25">
        <f>J11-J3</f>
        <v>1011.5</v>
      </c>
      <c r="J11" s="26">
        <f>E8-J5</f>
        <v>1061.5</v>
      </c>
      <c r="K11" s="27">
        <f>J11+J3</f>
        <v>1111.5</v>
      </c>
    </row>
    <row r="12" spans="1:11">
      <c r="A12" s="13" t="s">
        <v>6</v>
      </c>
      <c r="B12" s="14"/>
      <c r="C12" s="14"/>
      <c r="D12" s="14"/>
      <c r="E12" s="23">
        <f>F12-J3</f>
        <v>1547.5</v>
      </c>
      <c r="F12" s="15">
        <f>J12+J4</f>
        <v>1597.5</v>
      </c>
      <c r="G12" s="16">
        <f>F12+J3</f>
        <v>1647.5</v>
      </c>
      <c r="H12" s="14"/>
      <c r="I12" s="23">
        <f>J12-J3</f>
        <v>1529.5</v>
      </c>
      <c r="J12" s="15">
        <f>E8+J4+F5-J5</f>
        <v>1579.5</v>
      </c>
      <c r="K12" s="16">
        <f>J12+J3</f>
        <v>1629.5</v>
      </c>
    </row>
    <row r="13" spans="1:11">
      <c r="B13" s="3"/>
      <c r="C13" s="3"/>
      <c r="D13" s="3"/>
      <c r="E13" s="6"/>
      <c r="F13" s="3"/>
      <c r="G13" s="6"/>
      <c r="H13" s="3"/>
      <c r="I13" s="6"/>
      <c r="J13" s="3"/>
      <c r="K13" s="6"/>
    </row>
    <row r="14" spans="1:11">
      <c r="A14" s="17" t="s">
        <v>0</v>
      </c>
      <c r="B14" s="18"/>
      <c r="C14" s="19">
        <v>3</v>
      </c>
      <c r="D14" s="20"/>
      <c r="E14" s="28"/>
      <c r="F14" s="21" t="s">
        <v>4</v>
      </c>
      <c r="G14" s="24"/>
      <c r="H14" s="20"/>
      <c r="I14" s="28"/>
      <c r="J14" s="21" t="s">
        <v>3</v>
      </c>
      <c r="K14" s="24"/>
    </row>
    <row r="15" spans="1:11">
      <c r="A15" s="31" t="s">
        <v>5</v>
      </c>
      <c r="B15" s="32"/>
      <c r="C15" s="32"/>
      <c r="D15" s="32"/>
      <c r="E15" s="35">
        <f>F15-J3</f>
        <v>488.5</v>
      </c>
      <c r="F15" s="33">
        <f>J15+J4</f>
        <v>538.5</v>
      </c>
      <c r="G15" s="34">
        <f>F15+J3</f>
        <v>588.5</v>
      </c>
      <c r="H15" s="32"/>
      <c r="I15" s="35">
        <f>J15-J3</f>
        <v>470.5</v>
      </c>
      <c r="J15" s="33">
        <f>F8-J5</f>
        <v>520.5</v>
      </c>
      <c r="K15" s="34">
        <f>J15+J3</f>
        <v>570.5</v>
      </c>
    </row>
    <row r="16" spans="1:11">
      <c r="A16" s="29" t="s">
        <v>6</v>
      </c>
      <c r="B16" s="30"/>
      <c r="C16" s="30"/>
      <c r="D16" s="30"/>
      <c r="E16" s="25">
        <f>F16-J3</f>
        <v>1029.5</v>
      </c>
      <c r="F16" s="26">
        <f>J16+J4</f>
        <v>1079.5</v>
      </c>
      <c r="G16" s="27">
        <f>F16+J3</f>
        <v>1129.5</v>
      </c>
      <c r="H16" s="30"/>
      <c r="I16" s="25">
        <f>J16-J3</f>
        <v>1011.5</v>
      </c>
      <c r="J16" s="26">
        <f>F8*E7+J4-J5</f>
        <v>1061.5</v>
      </c>
      <c r="K16" s="27">
        <f>J16+J3</f>
        <v>1111.5</v>
      </c>
    </row>
    <row r="17" spans="1:11">
      <c r="A17" s="13" t="s">
        <v>7</v>
      </c>
      <c r="B17" s="14"/>
      <c r="C17" s="14"/>
      <c r="D17" s="14"/>
      <c r="E17" s="23">
        <f>F17-J3</f>
        <v>1547.5</v>
      </c>
      <c r="F17" s="15">
        <f>J17+J4</f>
        <v>1597.5</v>
      </c>
      <c r="G17" s="16">
        <f>F17+J3</f>
        <v>1647.5</v>
      </c>
      <c r="H17" s="14"/>
      <c r="I17" s="23">
        <f>J17-J3</f>
        <v>1529.5</v>
      </c>
      <c r="J17" s="15">
        <f>E8+J4+F5-J5</f>
        <v>1579.5</v>
      </c>
      <c r="K17" s="16">
        <f>J17+J3</f>
        <v>1629.5</v>
      </c>
    </row>
    <row r="18" spans="1:11">
      <c r="B18" s="3"/>
      <c r="C18" s="3"/>
      <c r="D18" s="3"/>
      <c r="E18" s="6"/>
      <c r="F18" s="3"/>
      <c r="G18" s="6"/>
      <c r="H18" s="3"/>
      <c r="I18" s="6"/>
      <c r="J18" s="3"/>
      <c r="K18" s="6"/>
    </row>
    <row r="19" spans="1:11">
      <c r="A19" s="17" t="s">
        <v>0</v>
      </c>
      <c r="B19" s="18"/>
      <c r="C19" s="19">
        <v>4</v>
      </c>
      <c r="D19" s="20"/>
      <c r="E19" s="28"/>
      <c r="F19" s="21" t="s">
        <v>4</v>
      </c>
      <c r="G19" s="24"/>
      <c r="H19" s="20"/>
      <c r="I19" s="28"/>
      <c r="J19" s="21" t="s">
        <v>3</v>
      </c>
      <c r="K19" s="24"/>
    </row>
    <row r="20" spans="1:11">
      <c r="A20" s="29" t="s">
        <v>5</v>
      </c>
      <c r="B20" s="30"/>
      <c r="C20" s="30"/>
      <c r="D20" s="30"/>
      <c r="E20" s="25">
        <f>F20-J3</f>
        <v>308.16666666666669</v>
      </c>
      <c r="F20" s="26">
        <f>J20+J4</f>
        <v>358.16666666666669</v>
      </c>
      <c r="G20" s="27">
        <f>F20+J3</f>
        <v>408.16666666666669</v>
      </c>
      <c r="H20" s="30"/>
      <c r="I20" s="25">
        <f>J20-J3</f>
        <v>290.16666666666669</v>
      </c>
      <c r="J20" s="26">
        <f>G8-J5</f>
        <v>340.16666666666669</v>
      </c>
      <c r="K20" s="27">
        <f>J20+J3</f>
        <v>390.16666666666669</v>
      </c>
    </row>
    <row r="21" spans="1:11">
      <c r="A21" s="29" t="s">
        <v>6</v>
      </c>
      <c r="B21" s="30"/>
      <c r="C21" s="30"/>
      <c r="D21" s="30"/>
      <c r="E21" s="25">
        <f>F21-J3</f>
        <v>668.83333333333337</v>
      </c>
      <c r="F21" s="26">
        <f>J21+J4</f>
        <v>718.83333333333337</v>
      </c>
      <c r="G21" s="27">
        <f>F21+J3</f>
        <v>768.83333333333337</v>
      </c>
      <c r="H21" s="30"/>
      <c r="I21" s="25">
        <f>J21-J3</f>
        <v>650.83333333333337</v>
      </c>
      <c r="J21" s="26">
        <f>E7*G8+J4-J5</f>
        <v>700.83333333333337</v>
      </c>
      <c r="K21" s="27">
        <f>J21+J3</f>
        <v>750.83333333333337</v>
      </c>
    </row>
    <row r="22" spans="1:11">
      <c r="A22" s="29" t="s">
        <v>7</v>
      </c>
      <c r="B22" s="30"/>
      <c r="C22" s="30"/>
      <c r="D22" s="30"/>
      <c r="E22" s="25">
        <f>F22-J3</f>
        <v>1029.5</v>
      </c>
      <c r="F22" s="26">
        <f>J22+J4</f>
        <v>1079.5</v>
      </c>
      <c r="G22" s="27">
        <f>F22+J3</f>
        <v>1129.5</v>
      </c>
      <c r="H22" s="30"/>
      <c r="I22" s="25">
        <f>J22-J3</f>
        <v>1011.5</v>
      </c>
      <c r="J22" s="26">
        <f>F8*E7+J4-J5</f>
        <v>1061.5</v>
      </c>
      <c r="K22" s="27">
        <f>J22+J3</f>
        <v>1111.5</v>
      </c>
    </row>
    <row r="23" spans="1:11">
      <c r="A23" s="13" t="s">
        <v>8</v>
      </c>
      <c r="B23" s="36"/>
      <c r="C23" s="36"/>
      <c r="D23" s="36"/>
      <c r="E23" s="23">
        <f>F23-J3</f>
        <v>1547.5</v>
      </c>
      <c r="F23" s="15">
        <f>J23+J4</f>
        <v>1597.5</v>
      </c>
      <c r="G23" s="16">
        <f>F23+J3</f>
        <v>1647.5</v>
      </c>
      <c r="H23" s="14"/>
      <c r="I23" s="23">
        <f>J23-J3</f>
        <v>1529.5</v>
      </c>
      <c r="J23" s="15">
        <f>E8+J4+F5-J5</f>
        <v>1579.5</v>
      </c>
      <c r="K23" s="16">
        <f>J23+J3</f>
        <v>1629.5</v>
      </c>
    </row>
    <row r="24" spans="1:1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17" t="s">
        <v>0</v>
      </c>
      <c r="B25" s="18"/>
      <c r="C25" s="19">
        <v>5</v>
      </c>
      <c r="D25" s="20"/>
      <c r="E25" s="28"/>
      <c r="F25" s="21" t="s">
        <v>4</v>
      </c>
      <c r="G25" s="24"/>
      <c r="H25" s="20"/>
      <c r="I25" s="28"/>
      <c r="J25" s="21" t="s">
        <v>3</v>
      </c>
      <c r="K25" s="24"/>
    </row>
    <row r="26" spans="1:11">
      <c r="A26" s="31" t="s">
        <v>5</v>
      </c>
      <c r="B26" s="32"/>
      <c r="C26" s="32"/>
      <c r="D26" s="32"/>
      <c r="E26" s="35">
        <f>F26-J3</f>
        <v>218</v>
      </c>
      <c r="F26" s="33">
        <f>J26+J4</f>
        <v>268</v>
      </c>
      <c r="G26" s="34">
        <f>F26+J3</f>
        <v>318</v>
      </c>
      <c r="H26" s="32"/>
      <c r="I26" s="35">
        <f>J26-J3</f>
        <v>200</v>
      </c>
      <c r="J26" s="33">
        <f>H8-J5</f>
        <v>250</v>
      </c>
      <c r="K26" s="34">
        <f>J26+J3</f>
        <v>300</v>
      </c>
    </row>
    <row r="27" spans="1:11">
      <c r="A27" s="29" t="s">
        <v>6</v>
      </c>
      <c r="B27" s="30"/>
      <c r="C27" s="30"/>
      <c r="D27" s="30"/>
      <c r="E27" s="25">
        <f>F27-J3</f>
        <v>488.5</v>
      </c>
      <c r="F27" s="26">
        <f>J27+J4</f>
        <v>538.5</v>
      </c>
      <c r="G27" s="27">
        <f>F27+J3</f>
        <v>588.5</v>
      </c>
      <c r="H27" s="30"/>
      <c r="I27" s="25">
        <f>J27-J3</f>
        <v>470.5</v>
      </c>
      <c r="J27" s="26">
        <f>(E7*H8)+J4-J5</f>
        <v>520.5</v>
      </c>
      <c r="K27" s="27">
        <f>J27+J3</f>
        <v>570.5</v>
      </c>
    </row>
    <row r="28" spans="1:11">
      <c r="A28" s="29" t="s">
        <v>7</v>
      </c>
      <c r="B28" s="30"/>
      <c r="C28" s="30"/>
      <c r="D28" s="30"/>
      <c r="E28" s="25">
        <f>F28-J3</f>
        <v>759</v>
      </c>
      <c r="F28" s="26">
        <f>J28+J4</f>
        <v>809</v>
      </c>
      <c r="G28" s="27">
        <f>F28+J3</f>
        <v>859</v>
      </c>
      <c r="H28" s="30"/>
      <c r="I28" s="25">
        <f>J28-J3</f>
        <v>741</v>
      </c>
      <c r="J28" s="26">
        <f>(F7*H8)+(J4*E7)-J5</f>
        <v>791</v>
      </c>
      <c r="K28" s="27">
        <f>J28+J3</f>
        <v>841</v>
      </c>
    </row>
    <row r="29" spans="1:11">
      <c r="A29" s="29" t="s">
        <v>8</v>
      </c>
      <c r="B29" s="37"/>
      <c r="C29" s="37"/>
      <c r="D29" s="37"/>
      <c r="E29" s="25">
        <f>F29-J3</f>
        <v>1029.5</v>
      </c>
      <c r="F29" s="26">
        <f>J29+J4</f>
        <v>1079.5</v>
      </c>
      <c r="G29" s="27">
        <f>F29+J3</f>
        <v>1129.5</v>
      </c>
      <c r="H29" s="30"/>
      <c r="I29" s="25">
        <f>J29-J3</f>
        <v>1011.5</v>
      </c>
      <c r="J29" s="26">
        <f>F8*E7+J4-J5</f>
        <v>1061.5</v>
      </c>
      <c r="K29" s="27">
        <f>J29+J3</f>
        <v>1111.5</v>
      </c>
    </row>
    <row r="30" spans="1:11">
      <c r="A30" s="13" t="s">
        <v>9</v>
      </c>
      <c r="B30" s="36"/>
      <c r="C30" s="36"/>
      <c r="D30" s="36"/>
      <c r="E30" s="23">
        <f>F30-J3</f>
        <v>1547.5</v>
      </c>
      <c r="F30" s="15">
        <f>J30+J4</f>
        <v>1597.5</v>
      </c>
      <c r="G30" s="16">
        <f>F30+J3</f>
        <v>1647.5</v>
      </c>
      <c r="H30" s="36"/>
      <c r="I30" s="23">
        <f>J30-J3</f>
        <v>1529.5</v>
      </c>
      <c r="J30" s="15">
        <f>E8+J4+F5-J5</f>
        <v>1579.5</v>
      </c>
      <c r="K30" s="16">
        <f>J30+J3</f>
        <v>1629.5</v>
      </c>
    </row>
    <row r="31" spans="1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17" t="s">
        <v>0</v>
      </c>
      <c r="B32" s="18"/>
      <c r="C32" s="19">
        <v>6</v>
      </c>
      <c r="D32" s="20"/>
      <c r="E32" s="28"/>
      <c r="F32" s="21" t="s">
        <v>4</v>
      </c>
      <c r="G32" s="24"/>
      <c r="H32" s="20"/>
      <c r="I32" s="28"/>
      <c r="J32" s="21" t="s">
        <v>3</v>
      </c>
      <c r="K32" s="24"/>
    </row>
    <row r="33" spans="1:11">
      <c r="A33" s="31" t="s">
        <v>5</v>
      </c>
      <c r="B33" s="32"/>
      <c r="C33" s="32"/>
      <c r="D33" s="32"/>
      <c r="E33" s="35">
        <f>F33-J3</f>
        <v>163.9</v>
      </c>
      <c r="F33" s="33">
        <f>J33+J4</f>
        <v>213.9</v>
      </c>
      <c r="G33" s="34">
        <f>F33+J3</f>
        <v>263.89999999999998</v>
      </c>
      <c r="H33" s="32"/>
      <c r="I33" s="35">
        <f>J33-J3</f>
        <v>145.9</v>
      </c>
      <c r="J33" s="33">
        <f>I8-J5</f>
        <v>195.9</v>
      </c>
      <c r="K33" s="34">
        <f>J33+J3</f>
        <v>245.9</v>
      </c>
    </row>
    <row r="34" spans="1:11">
      <c r="A34" s="29" t="s">
        <v>6</v>
      </c>
      <c r="B34" s="30"/>
      <c r="C34" s="30"/>
      <c r="D34" s="30"/>
      <c r="E34" s="25">
        <f>F34-J3</f>
        <v>380.3</v>
      </c>
      <c r="F34" s="26">
        <f>J34+J4</f>
        <v>430.3</v>
      </c>
      <c r="G34" s="27">
        <f>F34+J3</f>
        <v>480.3</v>
      </c>
      <c r="H34" s="30"/>
      <c r="I34" s="25">
        <f>J34-J3</f>
        <v>362.3</v>
      </c>
      <c r="J34" s="26">
        <f>(E7*I8)+J4-J5</f>
        <v>412.3</v>
      </c>
      <c r="K34" s="27">
        <f>J34+J3</f>
        <v>462.3</v>
      </c>
    </row>
    <row r="35" spans="1:11">
      <c r="A35" s="29" t="s">
        <v>7</v>
      </c>
      <c r="B35" s="30"/>
      <c r="C35" s="30"/>
      <c r="D35" s="30"/>
      <c r="E35" s="25">
        <f>F35-J3</f>
        <v>596.70000000000005</v>
      </c>
      <c r="F35" s="26">
        <f>J35+J4</f>
        <v>646.70000000000005</v>
      </c>
      <c r="G35" s="27">
        <f>F35+J3</f>
        <v>696.7</v>
      </c>
      <c r="H35" s="30"/>
      <c r="I35" s="25">
        <f>J35-J3</f>
        <v>578.70000000000005</v>
      </c>
      <c r="J35" s="26">
        <f>(F7*I8)+(J4*E7)-J5</f>
        <v>628.70000000000005</v>
      </c>
      <c r="K35" s="27">
        <f>J35+J3</f>
        <v>678.7</v>
      </c>
    </row>
    <row r="36" spans="1:11">
      <c r="A36" s="29" t="s">
        <v>8</v>
      </c>
      <c r="B36" s="37"/>
      <c r="C36" s="37"/>
      <c r="D36" s="37"/>
      <c r="E36" s="25">
        <f>F36-J3</f>
        <v>813.1</v>
      </c>
      <c r="F36" s="26">
        <f>J36+J4</f>
        <v>863.1</v>
      </c>
      <c r="G36" s="27">
        <f>F36+J3</f>
        <v>913.1</v>
      </c>
      <c r="H36" s="30"/>
      <c r="I36" s="25">
        <f>J36-J3</f>
        <v>795.1</v>
      </c>
      <c r="J36" s="26">
        <f>(G7*I8)+(J4*F7)-J5</f>
        <v>845.1</v>
      </c>
      <c r="K36" s="27">
        <f>J36+J3</f>
        <v>895.1</v>
      </c>
    </row>
    <row r="37" spans="1:11">
      <c r="A37" s="29" t="s">
        <v>9</v>
      </c>
      <c r="B37" s="37"/>
      <c r="C37" s="37"/>
      <c r="D37" s="37"/>
      <c r="E37" s="25">
        <f>F37-J3</f>
        <v>1029.5</v>
      </c>
      <c r="F37" s="26">
        <f>J37+J4</f>
        <v>1079.5</v>
      </c>
      <c r="G37" s="27">
        <f>F37+J3</f>
        <v>1129.5</v>
      </c>
      <c r="H37" s="37"/>
      <c r="I37" s="25">
        <f>J37-J3</f>
        <v>1011.5</v>
      </c>
      <c r="J37" s="26">
        <f>F8*E7+J4-J5</f>
        <v>1061.5</v>
      </c>
      <c r="K37" s="27">
        <f>J37+J3</f>
        <v>1111.5</v>
      </c>
    </row>
    <row r="38" spans="1:11">
      <c r="A38" s="13" t="s">
        <v>10</v>
      </c>
      <c r="B38" s="36"/>
      <c r="C38" s="36"/>
      <c r="D38" s="36"/>
      <c r="E38" s="23">
        <f>F38-J3</f>
        <v>1547.5</v>
      </c>
      <c r="F38" s="15">
        <f>J38+J4</f>
        <v>1597.5</v>
      </c>
      <c r="G38" s="16">
        <f>F38+J3</f>
        <v>1647.5</v>
      </c>
      <c r="H38" s="36"/>
      <c r="I38" s="23">
        <f>J38-J3</f>
        <v>1529.5</v>
      </c>
      <c r="J38" s="15">
        <f>E8+J4+F5-J5</f>
        <v>1579.5</v>
      </c>
      <c r="K38" s="16">
        <f>J38+J3</f>
        <v>1629.5</v>
      </c>
    </row>
    <row r="39" spans="1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17" t="s">
        <v>0</v>
      </c>
      <c r="B40" s="18"/>
      <c r="C40" s="19">
        <v>7</v>
      </c>
      <c r="D40" s="20"/>
      <c r="E40" s="28"/>
      <c r="F40" s="21" t="s">
        <v>4</v>
      </c>
      <c r="G40" s="24"/>
      <c r="H40" s="20"/>
      <c r="I40" s="28"/>
      <c r="J40" s="21" t="s">
        <v>3</v>
      </c>
      <c r="K40" s="24"/>
    </row>
    <row r="41" spans="1:11">
      <c r="A41" s="31" t="s">
        <v>5</v>
      </c>
      <c r="B41" s="32"/>
      <c r="C41" s="32"/>
      <c r="D41" s="32"/>
      <c r="E41" s="35">
        <f>F41-J3</f>
        <v>127.83333333333334</v>
      </c>
      <c r="F41" s="33">
        <f>J41+J4</f>
        <v>177.83333333333334</v>
      </c>
      <c r="G41" s="34">
        <f>F41+J3</f>
        <v>227.83333333333334</v>
      </c>
      <c r="H41" s="32"/>
      <c r="I41" s="35">
        <f>J41-J3</f>
        <v>109.83333333333334</v>
      </c>
      <c r="J41" s="33">
        <f>J8-J5</f>
        <v>159.83333333333334</v>
      </c>
      <c r="K41" s="34">
        <f>J41+J3</f>
        <v>209.83333333333334</v>
      </c>
    </row>
    <row r="42" spans="1:11">
      <c r="A42" s="29" t="s">
        <v>6</v>
      </c>
      <c r="B42" s="30"/>
      <c r="C42" s="30"/>
      <c r="D42" s="30"/>
      <c r="E42" s="25">
        <f>F42-J3</f>
        <v>308.16666666666669</v>
      </c>
      <c r="F42" s="26">
        <f>J42+J4</f>
        <v>358.16666666666669</v>
      </c>
      <c r="G42" s="27">
        <f>F42+J3</f>
        <v>408.16666666666669</v>
      </c>
      <c r="H42" s="30"/>
      <c r="I42" s="25">
        <f>J42-J3</f>
        <v>290.16666666666669</v>
      </c>
      <c r="J42" s="26">
        <f>(E7*J8)+J4-J5</f>
        <v>340.16666666666669</v>
      </c>
      <c r="K42" s="27">
        <f>J42+J3</f>
        <v>390.16666666666669</v>
      </c>
    </row>
    <row r="43" spans="1:11">
      <c r="A43" s="29" t="s">
        <v>7</v>
      </c>
      <c r="B43" s="30"/>
      <c r="C43" s="30"/>
      <c r="D43" s="30"/>
      <c r="E43" s="25">
        <f>F43-J3</f>
        <v>488.5</v>
      </c>
      <c r="F43" s="26">
        <f>J43+J4</f>
        <v>538.5</v>
      </c>
      <c r="G43" s="27">
        <f>F43+J3</f>
        <v>588.5</v>
      </c>
      <c r="H43" s="30"/>
      <c r="I43" s="25">
        <f>J43-J3</f>
        <v>470.5</v>
      </c>
      <c r="J43" s="26">
        <f>(F7*J8)+(J4*E7)-J5</f>
        <v>520.5</v>
      </c>
      <c r="K43" s="27">
        <f>J43+J3</f>
        <v>570.5</v>
      </c>
    </row>
    <row r="44" spans="1:11">
      <c r="A44" s="29" t="s">
        <v>8</v>
      </c>
      <c r="B44" s="37"/>
      <c r="C44" s="37"/>
      <c r="D44" s="37"/>
      <c r="E44" s="25">
        <f>F44-J3</f>
        <v>668.83333333333337</v>
      </c>
      <c r="F44" s="26">
        <f>J44+J4</f>
        <v>718.83333333333337</v>
      </c>
      <c r="G44" s="27">
        <f>F44+J3</f>
        <v>768.83333333333337</v>
      </c>
      <c r="H44" s="30"/>
      <c r="I44" s="25">
        <f>J44-J3</f>
        <v>650.83333333333337</v>
      </c>
      <c r="J44" s="26">
        <f>(G7*J8)+(J4*F7)-J5</f>
        <v>700.83333333333337</v>
      </c>
      <c r="K44" s="27">
        <f>J44+J3</f>
        <v>750.83333333333337</v>
      </c>
    </row>
    <row r="45" spans="1:11">
      <c r="A45" s="29" t="s">
        <v>9</v>
      </c>
      <c r="B45" s="37"/>
      <c r="C45" s="37"/>
      <c r="D45" s="37"/>
      <c r="E45" s="25">
        <f>F45-J3</f>
        <v>849.16666666666674</v>
      </c>
      <c r="F45" s="26">
        <f>J45+J4</f>
        <v>899.16666666666674</v>
      </c>
      <c r="G45" s="27">
        <f>F45+J3</f>
        <v>949.16666666666674</v>
      </c>
      <c r="H45" s="37"/>
      <c r="I45" s="25">
        <f>J45-J3</f>
        <v>831.16666666666674</v>
      </c>
      <c r="J45" s="26">
        <f>(H7*J8)+(J4*G7)-J5</f>
        <v>881.16666666666674</v>
      </c>
      <c r="K45" s="27">
        <f>J45+J3</f>
        <v>931.16666666666674</v>
      </c>
    </row>
    <row r="46" spans="1:11">
      <c r="A46" s="29" t="s">
        <v>10</v>
      </c>
      <c r="B46" s="37"/>
      <c r="C46" s="37"/>
      <c r="D46" s="37"/>
      <c r="E46" s="25">
        <f>F46-J3</f>
        <v>1029.5</v>
      </c>
      <c r="F46" s="26">
        <f>J46+J4</f>
        <v>1079.5</v>
      </c>
      <c r="G46" s="27">
        <f>F46+J3</f>
        <v>1129.5</v>
      </c>
      <c r="H46" s="37"/>
      <c r="I46" s="25">
        <f>J46-J3</f>
        <v>1011.5</v>
      </c>
      <c r="J46" s="26">
        <f>F8*E7+J4-J5</f>
        <v>1061.5</v>
      </c>
      <c r="K46" s="27">
        <f>J46+J3</f>
        <v>1111.5</v>
      </c>
    </row>
    <row r="47" spans="1:11">
      <c r="A47" s="13" t="s">
        <v>11</v>
      </c>
      <c r="B47" s="36"/>
      <c r="C47" s="36"/>
      <c r="D47" s="36"/>
      <c r="E47" s="23">
        <f>F47-J3</f>
        <v>1547.5</v>
      </c>
      <c r="F47" s="15">
        <f>J47+J4</f>
        <v>1597.5</v>
      </c>
      <c r="G47" s="16">
        <f>F47+J3</f>
        <v>1647.5</v>
      </c>
      <c r="H47" s="36"/>
      <c r="I47" s="23">
        <f>J47-J3</f>
        <v>1529.5</v>
      </c>
      <c r="J47" s="15">
        <f>E8+J4+F5-J5</f>
        <v>1579.5</v>
      </c>
      <c r="K47" s="16">
        <f>J47+J3</f>
        <v>1629.5</v>
      </c>
    </row>
    <row r="48" spans="1:11" s="39" customFormat="1"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 s="51" customFormat="1">
      <c r="A49" s="46"/>
      <c r="B49" s="47"/>
      <c r="C49" s="48"/>
      <c r="D49" s="46"/>
      <c r="E49" s="49"/>
      <c r="F49" s="50"/>
      <c r="G49" s="49"/>
      <c r="H49" s="46"/>
      <c r="I49" s="49"/>
      <c r="J49" s="50"/>
      <c r="K49" s="49"/>
    </row>
    <row r="50" spans="1:11" s="39" customFormat="1">
      <c r="A50" s="44"/>
      <c r="B50" s="30"/>
      <c r="C50" s="30"/>
      <c r="D50" s="30"/>
      <c r="E50" s="45"/>
      <c r="F50" s="26"/>
      <c r="G50" s="45"/>
      <c r="H50" s="30"/>
      <c r="I50" s="45"/>
      <c r="J50" s="26"/>
      <c r="K50" s="45"/>
    </row>
    <row r="51" spans="1:11" s="39" customFormat="1">
      <c r="A51" s="44"/>
      <c r="B51" s="30"/>
      <c r="C51" s="30"/>
      <c r="D51" s="30"/>
      <c r="E51" s="45"/>
      <c r="F51" s="26"/>
      <c r="G51" s="45"/>
      <c r="H51" s="30"/>
      <c r="I51" s="45"/>
      <c r="J51" s="26"/>
      <c r="K51" s="45"/>
    </row>
    <row r="52" spans="1:11" s="39" customFormat="1">
      <c r="A52" s="44"/>
      <c r="B52" s="30"/>
      <c r="C52" s="30"/>
      <c r="D52" s="30"/>
      <c r="E52" s="45"/>
      <c r="F52" s="26"/>
      <c r="G52" s="45"/>
      <c r="H52" s="30"/>
      <c r="I52" s="45"/>
      <c r="J52" s="26"/>
      <c r="K52" s="45"/>
    </row>
    <row r="53" spans="1:11" s="39" customFormat="1">
      <c r="A53" s="44"/>
      <c r="B53" s="37"/>
      <c r="C53" s="37"/>
      <c r="D53" s="37"/>
      <c r="E53" s="45"/>
      <c r="F53" s="26"/>
      <c r="G53" s="45"/>
      <c r="H53" s="30"/>
      <c r="I53" s="45"/>
      <c r="J53" s="26"/>
      <c r="K53" s="45"/>
    </row>
    <row r="54" spans="1:11" s="39" customFormat="1">
      <c r="A54" s="44"/>
      <c r="B54" s="37"/>
      <c r="C54" s="37"/>
      <c r="D54" s="37"/>
      <c r="E54" s="45"/>
      <c r="F54" s="26"/>
      <c r="G54" s="45"/>
      <c r="H54" s="37"/>
      <c r="I54" s="45"/>
      <c r="J54" s="26"/>
      <c r="K54" s="45"/>
    </row>
    <row r="55" spans="1:11" s="39" customFormat="1">
      <c r="A55" s="44"/>
      <c r="B55" s="37"/>
      <c r="C55" s="37"/>
      <c r="D55" s="37"/>
      <c r="E55" s="45"/>
      <c r="F55" s="26"/>
      <c r="G55" s="45"/>
      <c r="H55" s="37"/>
      <c r="I55" s="45"/>
      <c r="J55" s="26"/>
      <c r="K55" s="45"/>
    </row>
    <row r="56" spans="1:11" s="39" customFormat="1">
      <c r="A56" s="44"/>
      <c r="B56" s="37"/>
      <c r="C56" s="37"/>
      <c r="D56" s="37"/>
      <c r="E56" s="45"/>
      <c r="F56" s="26"/>
      <c r="G56" s="45"/>
      <c r="H56" s="37"/>
      <c r="I56" s="45"/>
      <c r="J56" s="26"/>
      <c r="K56" s="45"/>
    </row>
    <row r="57" spans="1:11" s="39" customFormat="1">
      <c r="A57" s="44"/>
      <c r="B57" s="37"/>
      <c r="C57" s="37"/>
      <c r="D57" s="37"/>
      <c r="E57" s="45"/>
      <c r="F57" s="26"/>
      <c r="G57" s="45"/>
      <c r="H57" s="37"/>
      <c r="I57" s="45"/>
      <c r="J57" s="26"/>
      <c r="K57" s="45"/>
    </row>
    <row r="58" spans="1:11" s="39" customFormat="1"/>
    <row r="59" spans="1:11" s="51" customFormat="1">
      <c r="A59" s="46"/>
      <c r="B59" s="47"/>
      <c r="C59" s="48"/>
      <c r="D59" s="46"/>
      <c r="E59" s="49"/>
      <c r="F59" s="50"/>
      <c r="G59" s="49"/>
      <c r="H59" s="46"/>
      <c r="I59" s="49"/>
      <c r="J59" s="50"/>
      <c r="K59" s="49"/>
    </row>
    <row r="60" spans="1:11" s="39" customFormat="1">
      <c r="A60" s="44"/>
      <c r="B60" s="30"/>
      <c r="C60" s="30"/>
      <c r="D60" s="30"/>
      <c r="E60" s="45"/>
      <c r="F60" s="26"/>
      <c r="G60" s="45"/>
      <c r="H60" s="30"/>
      <c r="I60" s="45"/>
      <c r="J60" s="26"/>
      <c r="K60" s="45"/>
    </row>
    <row r="61" spans="1:11" s="39" customFormat="1">
      <c r="A61" s="44"/>
      <c r="B61" s="30"/>
      <c r="C61" s="30"/>
      <c r="D61" s="30"/>
      <c r="E61" s="45"/>
      <c r="F61" s="26"/>
      <c r="G61" s="45"/>
      <c r="H61" s="30"/>
      <c r="I61" s="45"/>
      <c r="J61" s="26"/>
      <c r="K61" s="45"/>
    </row>
    <row r="62" spans="1:11" s="39" customFormat="1">
      <c r="A62" s="44"/>
      <c r="B62" s="30"/>
      <c r="C62" s="30"/>
      <c r="D62" s="30"/>
      <c r="E62" s="45"/>
      <c r="F62" s="26"/>
      <c r="G62" s="45"/>
      <c r="H62" s="30"/>
      <c r="I62" s="45"/>
      <c r="J62" s="26"/>
      <c r="K62" s="45"/>
    </row>
    <row r="63" spans="1:11" s="39" customFormat="1">
      <c r="A63" s="44"/>
      <c r="B63" s="37"/>
      <c r="C63" s="37"/>
      <c r="D63" s="37"/>
      <c r="E63" s="45"/>
      <c r="F63" s="26"/>
      <c r="G63" s="45"/>
      <c r="H63" s="30"/>
      <c r="I63" s="45"/>
      <c r="J63" s="26"/>
      <c r="K63" s="45"/>
    </row>
    <row r="64" spans="1:11" s="39" customFormat="1">
      <c r="A64" s="44"/>
      <c r="B64" s="37"/>
      <c r="C64" s="37"/>
      <c r="D64" s="37"/>
      <c r="E64" s="45"/>
      <c r="F64" s="26"/>
      <c r="G64" s="45"/>
      <c r="H64" s="37"/>
      <c r="I64" s="45"/>
      <c r="J64" s="26"/>
      <c r="K64" s="45"/>
    </row>
    <row r="65" spans="1:11" s="39" customFormat="1">
      <c r="A65" s="44"/>
      <c r="B65" s="37"/>
      <c r="C65" s="37"/>
      <c r="D65" s="37"/>
      <c r="E65" s="45"/>
      <c r="F65" s="26"/>
      <c r="G65" s="45"/>
      <c r="H65" s="37"/>
      <c r="I65" s="45"/>
      <c r="J65" s="26"/>
      <c r="K65" s="45"/>
    </row>
    <row r="66" spans="1:11" s="39" customFormat="1">
      <c r="A66" s="44"/>
      <c r="B66" s="37"/>
      <c r="C66" s="37"/>
      <c r="D66" s="37"/>
      <c r="E66" s="45"/>
      <c r="F66" s="26"/>
      <c r="G66" s="45"/>
      <c r="H66" s="37"/>
      <c r="I66" s="45"/>
      <c r="J66" s="26"/>
      <c r="K66" s="45"/>
    </row>
    <row r="67" spans="1:11" s="39" customFormat="1">
      <c r="A67" s="44"/>
      <c r="B67" s="37"/>
      <c r="C67" s="37"/>
      <c r="D67" s="37"/>
      <c r="E67" s="45"/>
      <c r="F67" s="26"/>
      <c r="G67" s="45"/>
      <c r="H67" s="37"/>
      <c r="I67" s="45"/>
      <c r="J67" s="26"/>
      <c r="K67" s="45"/>
    </row>
    <row r="68" spans="1:11" s="39" customFormat="1">
      <c r="A68" s="44"/>
      <c r="E68" s="45"/>
      <c r="F68" s="26"/>
      <c r="G68" s="45"/>
      <c r="H68" s="37"/>
      <c r="I68" s="45"/>
      <c r="J68" s="26"/>
      <c r="K68" s="45"/>
    </row>
    <row r="69" spans="1:11" s="39" customFormat="1"/>
    <row r="70" spans="1:11" s="51" customFormat="1">
      <c r="A70" s="46"/>
      <c r="B70" s="47"/>
      <c r="C70" s="48"/>
      <c r="D70" s="46"/>
      <c r="E70" s="49"/>
      <c r="F70" s="50"/>
      <c r="G70" s="49"/>
      <c r="H70" s="46"/>
      <c r="I70" s="49"/>
      <c r="J70" s="50"/>
      <c r="K70" s="49"/>
    </row>
    <row r="71" spans="1:11" s="39" customFormat="1">
      <c r="A71" s="44"/>
      <c r="B71" s="30"/>
      <c r="C71" s="30"/>
      <c r="D71" s="30"/>
      <c r="E71" s="45"/>
      <c r="F71" s="26"/>
      <c r="G71" s="45"/>
      <c r="H71" s="30"/>
      <c r="I71" s="45"/>
      <c r="J71" s="26"/>
      <c r="K71" s="45"/>
    </row>
    <row r="72" spans="1:11" s="39" customFormat="1">
      <c r="A72" s="44"/>
      <c r="B72" s="30"/>
      <c r="C72" s="30"/>
      <c r="D72" s="30"/>
      <c r="E72" s="45"/>
      <c r="F72" s="26"/>
      <c r="G72" s="45"/>
      <c r="H72" s="30"/>
      <c r="I72" s="45"/>
      <c r="J72" s="26"/>
      <c r="K72" s="45"/>
    </row>
    <row r="73" spans="1:11" s="39" customFormat="1">
      <c r="A73" s="44"/>
      <c r="B73" s="30"/>
      <c r="C73" s="30"/>
      <c r="D73" s="30"/>
      <c r="E73" s="45"/>
      <c r="F73" s="26"/>
      <c r="G73" s="45"/>
      <c r="H73" s="30"/>
      <c r="I73" s="45"/>
      <c r="J73" s="26"/>
      <c r="K73" s="45"/>
    </row>
    <row r="74" spans="1:11" s="39" customFormat="1">
      <c r="A74" s="44"/>
      <c r="B74" s="37"/>
      <c r="C74" s="37"/>
      <c r="D74" s="37"/>
      <c r="E74" s="45"/>
      <c r="F74" s="26"/>
      <c r="G74" s="45"/>
      <c r="H74" s="30"/>
      <c r="I74" s="45"/>
      <c r="J74" s="26"/>
      <c r="K74" s="45"/>
    </row>
    <row r="75" spans="1:11" s="39" customFormat="1">
      <c r="A75" s="44"/>
      <c r="B75" s="37"/>
      <c r="C75" s="37"/>
      <c r="D75" s="37"/>
      <c r="E75" s="45"/>
      <c r="F75" s="26"/>
      <c r="G75" s="45"/>
      <c r="H75" s="37"/>
      <c r="I75" s="45"/>
      <c r="J75" s="26"/>
      <c r="K75" s="45"/>
    </row>
    <row r="76" spans="1:11" s="39" customFormat="1">
      <c r="A76" s="44"/>
      <c r="B76" s="37"/>
      <c r="C76" s="37"/>
      <c r="D76" s="37"/>
      <c r="E76" s="45"/>
      <c r="F76" s="26"/>
      <c r="G76" s="45"/>
      <c r="H76" s="37"/>
      <c r="I76" s="45"/>
      <c r="J76" s="26"/>
      <c r="K76" s="45"/>
    </row>
    <row r="77" spans="1:11" s="39" customFormat="1">
      <c r="A77" s="44"/>
      <c r="B77" s="37"/>
      <c r="C77" s="37"/>
      <c r="D77" s="37"/>
      <c r="E77" s="45"/>
      <c r="F77" s="26"/>
      <c r="G77" s="45"/>
      <c r="H77" s="37"/>
      <c r="I77" s="45"/>
      <c r="J77" s="26"/>
      <c r="K77" s="45"/>
    </row>
    <row r="78" spans="1:11" s="39" customFormat="1">
      <c r="A78" s="44"/>
      <c r="B78" s="37"/>
      <c r="C78" s="37"/>
      <c r="D78" s="37"/>
      <c r="E78" s="45"/>
      <c r="F78" s="26"/>
      <c r="G78" s="45"/>
      <c r="H78" s="37"/>
      <c r="I78" s="45"/>
      <c r="J78" s="26"/>
      <c r="K78" s="45"/>
    </row>
    <row r="79" spans="1:11" s="39" customFormat="1">
      <c r="A79" s="44"/>
      <c r="E79" s="45"/>
      <c r="F79" s="26"/>
      <c r="G79" s="45"/>
      <c r="H79" s="37"/>
      <c r="I79" s="45"/>
      <c r="J79" s="26"/>
      <c r="K79" s="45"/>
    </row>
    <row r="80" spans="1:11" s="39" customFormat="1">
      <c r="A80" s="44"/>
      <c r="E80" s="45"/>
      <c r="F80" s="26"/>
      <c r="G80" s="45"/>
      <c r="I80" s="45"/>
      <c r="J80" s="26"/>
      <c r="K80" s="45"/>
    </row>
    <row r="81" s="39" customFormat="1"/>
    <row r="82" s="39" customFormat="1"/>
  </sheetData>
  <sheetProtection sheet="1" objects="1" scenarios="1"/>
  <mergeCells count="1">
    <mergeCell ref="A1:K1"/>
  </mergeCells>
  <dataValidations xWindow="623" yWindow="410" count="6">
    <dataValidation type="whole" allowBlank="1" showInputMessage="1" showErrorMessage="1" errorTitle="číslo pouze" error="zadej číslo v mm" promptTitle="Tloušťka matreriálu" prompt="Zadej sílu police v mm&#10;např. 9, 12, 18, 25, 36 ...&#10;Poznámka: &#10;U vloženého dna je &#10;počítáno se stejnou &#10;silou dna i police." sqref="J4">
      <formula1>3</formula1>
      <formula2>100</formula2>
    </dataValidation>
    <dataValidation type="whole" allowBlank="1" showInputMessage="1" showErrorMessage="1" errorTitle="Numero please!" error="repete, zadej numero" promptTitle="Štelování polic" prompt="o jakou výšku se zvýší či sníží police... &#10;Zadej rozměr v mm" sqref="J3">
      <formula1>10</formula1>
      <formula2>500</formula2>
    </dataValidation>
    <dataValidation type="whole" allowBlank="1" showInputMessage="1" showErrorMessage="1" errorTitle="číslo prosím" error="To najdeš na numerické klávesnici!" promptTitle="Zadej" prompt="SVĚTLOU VÝŠKU KORPUSU v mm" sqref="F3">
      <formula1>10</formula1>
      <formula2>100000</formula2>
    </dataValidation>
    <dataValidation type="whole" allowBlank="1" showInputMessage="1" showErrorMessage="1" promptTitle="Zadej 2. HORNÍ MEZERU" prompt="Kolik bude 2. horní mezera, ta bude pevná.&#10;Zbytek bude rozpočítán na stejné mezery." sqref="F5">
      <formula1>1</formula1>
      <formula2>F3-F4</formula2>
    </dataValidation>
    <dataValidation type="whole" allowBlank="1" showInputMessage="1" showErrorMessage="1" promptTitle="Zadej 1. HORNÍ MEZERU" prompt="Kolik bude 1. horní mezera, ta bude pevná.&#10;Zbytek bude rozpočítán na stejné mezery." sqref="F4">
      <formula1>1</formula1>
      <formula2>F3</formula2>
    </dataValidation>
    <dataValidation type="decimal" allowBlank="1" showInputMessage="1" showErrorMessage="1" errorTitle="číslo pouze" error="zadej číslo v mm" promptTitle="Podpěrky" prompt="Zadej polovinu síly podpěrky v mm&#10;Příklad: podpěrky 3x5 mm i 5x5 mm mají viditelnou část 5 mm.  Polovina z 5 mm je 2,5 mm&#10;" sqref="J5">
      <formula1>2.5</formula1>
      <formula2>10</formula2>
    </dataValidation>
  </dataValidations>
  <pageMargins left="0.7" right="0.7" top="0.75" bottom="0.75" header="0.3" footer="0.3"/>
  <pageSetup paperSize="9" orientation="portrait" horizontalDpi="300" verticalDpi="300" r:id="rId1"/>
  <headerFooter>
    <oddHeader>&amp;C&amp;"-,Tučné"&amp;12&amp;K03+000VÝPOČET VÝŠKY VRTÁNÍ PODPĚREK NA POLICE&amp;R&amp;K03+036www.prostolare.cz</oddHeader>
    <oddFooter>&amp;R&amp;K03+039email: prostolare@gmail.com</oddFooter>
  </headerFooter>
  <ignoredErrors>
    <ignoredError sqref="F3 J3:J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K82"/>
  <sheetViews>
    <sheetView showRuler="0" view="pageLayout" zoomScale="150" zoomScalePageLayoutView="150" workbookViewId="0">
      <selection activeCell="K2" sqref="K2"/>
    </sheetView>
  </sheetViews>
  <sheetFormatPr defaultColWidth="7.5546875" defaultRowHeight="14.4"/>
  <cols>
    <col min="1" max="16384" width="7.5546875" style="1"/>
  </cols>
  <sheetData>
    <row r="1" spans="1:11" ht="22.8" customHeight="1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2.8" customHeight="1">
      <c r="A2" s="2"/>
      <c r="B2" s="41"/>
      <c r="F2" s="59" t="s">
        <v>27</v>
      </c>
      <c r="G2" s="2"/>
      <c r="H2" s="2"/>
      <c r="I2" s="2"/>
      <c r="J2" s="2"/>
      <c r="K2" s="2"/>
    </row>
    <row r="3" spans="1:11" ht="15" customHeight="1">
      <c r="B3" s="54" t="s">
        <v>25</v>
      </c>
      <c r="C3" s="10"/>
      <c r="D3" s="10"/>
      <c r="E3" s="11"/>
      <c r="F3" s="57">
        <f>'všechny stejné mezery police'!$F$3</f>
        <v>2000</v>
      </c>
      <c r="G3" s="2"/>
      <c r="H3" s="54" t="s">
        <v>17</v>
      </c>
      <c r="I3" s="11"/>
      <c r="J3" s="58">
        <f>'všechny stejné mezery police'!$J$3</f>
        <v>50</v>
      </c>
    </row>
    <row r="4" spans="1:11" ht="15" customHeight="1">
      <c r="B4" s="54" t="s">
        <v>29</v>
      </c>
      <c r="C4" s="12"/>
      <c r="D4" s="12"/>
      <c r="E4" s="11"/>
      <c r="F4" s="58">
        <v>400</v>
      </c>
      <c r="G4" s="2"/>
      <c r="H4" s="54" t="s">
        <v>2</v>
      </c>
      <c r="I4" s="11"/>
      <c r="J4" s="58">
        <f>'všechny stejné mezery police'!$J$4</f>
        <v>18</v>
      </c>
      <c r="K4" s="5"/>
    </row>
    <row r="5" spans="1:11" ht="15" customHeight="1">
      <c r="B5" s="54" t="s">
        <v>31</v>
      </c>
      <c r="C5" s="12"/>
      <c r="D5" s="12"/>
      <c r="E5" s="11"/>
      <c r="F5" s="58">
        <v>600</v>
      </c>
      <c r="G5" s="2"/>
      <c r="H5" s="54" t="s">
        <v>24</v>
      </c>
      <c r="I5" s="11"/>
      <c r="J5" s="58">
        <v>2.5</v>
      </c>
      <c r="K5" s="5"/>
    </row>
    <row r="6" spans="1:11">
      <c r="J6" s="4"/>
    </row>
    <row r="7" spans="1:11">
      <c r="B7" s="17" t="s">
        <v>0</v>
      </c>
      <c r="C7" s="12"/>
      <c r="D7" s="42"/>
      <c r="E7" s="42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</row>
    <row r="8" spans="1:11">
      <c r="B8" s="17" t="s">
        <v>18</v>
      </c>
      <c r="C8" s="12"/>
      <c r="D8" s="43"/>
      <c r="E8" s="43">
        <f>F3-F4-F5-(E7*J4)</f>
        <v>964</v>
      </c>
      <c r="F8" s="8">
        <f>(F3-F4-F5-(F7*J4))/E7</f>
        <v>473</v>
      </c>
      <c r="G8" s="8">
        <f>(F3-F4-F5-(G7*J4))/F7</f>
        <v>309.33333333333331</v>
      </c>
      <c r="H8" s="8">
        <f>(F3-F4-F5-(H7*J4))/G7</f>
        <v>227.5</v>
      </c>
      <c r="I8" s="8">
        <f>(F3-F4-F5-(I7*J4))/H7</f>
        <v>178.4</v>
      </c>
      <c r="J8" s="8">
        <f>(F3-F4-F5-(J7*J4))/I7</f>
        <v>145.66666666666666</v>
      </c>
    </row>
    <row r="10" spans="1:11">
      <c r="A10" s="17" t="s">
        <v>0</v>
      </c>
      <c r="B10" s="18"/>
      <c r="C10" s="19">
        <v>2</v>
      </c>
      <c r="D10" s="20"/>
      <c r="E10" s="17"/>
      <c r="F10" s="21" t="s">
        <v>4</v>
      </c>
      <c r="G10" s="24"/>
      <c r="H10" s="20"/>
      <c r="I10" s="28"/>
      <c r="J10" s="21" t="s">
        <v>3</v>
      </c>
      <c r="K10" s="24"/>
    </row>
    <row r="11" spans="1:11">
      <c r="A11" s="29" t="s">
        <v>5</v>
      </c>
      <c r="B11" s="30"/>
      <c r="C11" s="30"/>
      <c r="D11" s="30"/>
      <c r="E11" s="25">
        <f>F11-J3</f>
        <v>365.5</v>
      </c>
      <c r="F11" s="26">
        <f>J11+J4</f>
        <v>415.5</v>
      </c>
      <c r="G11" s="27">
        <f>F11+J3</f>
        <v>465.5</v>
      </c>
      <c r="H11" s="30"/>
      <c r="I11" s="25">
        <f>J11-J3</f>
        <v>347.5</v>
      </c>
      <c r="J11" s="26">
        <f>F4-J5</f>
        <v>397.5</v>
      </c>
      <c r="K11" s="27">
        <f>J11+J3</f>
        <v>447.5</v>
      </c>
    </row>
    <row r="12" spans="1:11">
      <c r="A12" s="13" t="s">
        <v>6</v>
      </c>
      <c r="B12" s="14"/>
      <c r="C12" s="14"/>
      <c r="D12" s="14"/>
      <c r="E12" s="23">
        <f>F12-J3</f>
        <v>1347.5</v>
      </c>
      <c r="F12" s="15">
        <f>J12+J4</f>
        <v>1397.5</v>
      </c>
      <c r="G12" s="16">
        <f>F12+J3</f>
        <v>1447.5</v>
      </c>
      <c r="H12" s="14"/>
      <c r="I12" s="23">
        <f>J12-J3</f>
        <v>1329.5</v>
      </c>
      <c r="J12" s="15">
        <f>F3-F5-J4-J5</f>
        <v>1379.5</v>
      </c>
      <c r="K12" s="16">
        <f>J12+J3</f>
        <v>1429.5</v>
      </c>
    </row>
    <row r="13" spans="1:11">
      <c r="B13" s="3"/>
      <c r="C13" s="3"/>
      <c r="D13" s="3"/>
      <c r="E13" s="6"/>
      <c r="F13" s="3"/>
      <c r="G13" s="6"/>
      <c r="H13" s="3"/>
      <c r="I13" s="6"/>
      <c r="J13" s="3"/>
      <c r="K13" s="6"/>
    </row>
    <row r="14" spans="1:11">
      <c r="A14" s="17" t="s">
        <v>0</v>
      </c>
      <c r="B14" s="18"/>
      <c r="C14" s="19">
        <v>3</v>
      </c>
      <c r="D14" s="20"/>
      <c r="E14" s="28"/>
      <c r="F14" s="21" t="s">
        <v>4</v>
      </c>
      <c r="G14" s="24"/>
      <c r="H14" s="20"/>
      <c r="I14" s="28"/>
      <c r="J14" s="21" t="s">
        <v>3</v>
      </c>
      <c r="K14" s="24"/>
    </row>
    <row r="15" spans="1:11">
      <c r="A15" s="31" t="s">
        <v>5</v>
      </c>
      <c r="B15" s="32"/>
      <c r="C15" s="32"/>
      <c r="D15" s="32"/>
      <c r="E15" s="35">
        <f>F15-J3</f>
        <v>365.5</v>
      </c>
      <c r="F15" s="33">
        <f>J15+J4</f>
        <v>415.5</v>
      </c>
      <c r="G15" s="34">
        <f>F15+J3</f>
        <v>465.5</v>
      </c>
      <c r="H15" s="32"/>
      <c r="I15" s="35">
        <f>J15-J3</f>
        <v>347.5</v>
      </c>
      <c r="J15" s="33">
        <f>F4-J5</f>
        <v>397.5</v>
      </c>
      <c r="K15" s="34">
        <f>J15+J3</f>
        <v>447.5</v>
      </c>
    </row>
    <row r="16" spans="1:11">
      <c r="A16" s="29" t="s">
        <v>6</v>
      </c>
      <c r="B16" s="30"/>
      <c r="C16" s="30"/>
      <c r="D16" s="30"/>
      <c r="E16" s="25">
        <f>F16-J3</f>
        <v>856.5</v>
      </c>
      <c r="F16" s="26">
        <f>J16+J4</f>
        <v>906.5</v>
      </c>
      <c r="G16" s="27">
        <f>F16+J3</f>
        <v>956.5</v>
      </c>
      <c r="H16" s="30"/>
      <c r="I16" s="25">
        <f>J16-J3</f>
        <v>838.5</v>
      </c>
      <c r="J16" s="26">
        <f>F4+J4+F8-J5</f>
        <v>888.5</v>
      </c>
      <c r="K16" s="27">
        <f>J16+J3</f>
        <v>938.5</v>
      </c>
    </row>
    <row r="17" spans="1:11">
      <c r="A17" s="13" t="s">
        <v>7</v>
      </c>
      <c r="B17" s="14"/>
      <c r="C17" s="14"/>
      <c r="D17" s="14"/>
      <c r="E17" s="23">
        <f>F17-J3</f>
        <v>1347.5</v>
      </c>
      <c r="F17" s="15">
        <f>J17+J4</f>
        <v>1397.5</v>
      </c>
      <c r="G17" s="16">
        <f>F17+J3</f>
        <v>1447.5</v>
      </c>
      <c r="H17" s="14"/>
      <c r="I17" s="23">
        <f>J17-J3</f>
        <v>1329.5</v>
      </c>
      <c r="J17" s="15">
        <f>F3-F5-J4-J5</f>
        <v>1379.5</v>
      </c>
      <c r="K17" s="16">
        <f>J17+J3</f>
        <v>1429.5</v>
      </c>
    </row>
    <row r="18" spans="1:11">
      <c r="B18" s="3"/>
      <c r="C18" s="3"/>
      <c r="D18" s="3"/>
      <c r="E18" s="6"/>
      <c r="F18" s="3"/>
      <c r="G18" s="6"/>
      <c r="H18" s="3"/>
      <c r="I18" s="6"/>
      <c r="J18" s="3"/>
      <c r="K18" s="6"/>
    </row>
    <row r="19" spans="1:11">
      <c r="A19" s="17" t="s">
        <v>0</v>
      </c>
      <c r="B19" s="18"/>
      <c r="C19" s="19">
        <v>4</v>
      </c>
      <c r="D19" s="20"/>
      <c r="E19" s="28"/>
      <c r="F19" s="21" t="s">
        <v>4</v>
      </c>
      <c r="G19" s="24"/>
      <c r="H19" s="20"/>
      <c r="I19" s="28"/>
      <c r="J19" s="21" t="s">
        <v>3</v>
      </c>
      <c r="K19" s="24"/>
    </row>
    <row r="20" spans="1:11">
      <c r="A20" s="29" t="s">
        <v>5</v>
      </c>
      <c r="B20" s="30"/>
      <c r="C20" s="30"/>
      <c r="D20" s="30"/>
      <c r="E20" s="25">
        <f>F20-J3</f>
        <v>365.5</v>
      </c>
      <c r="F20" s="26">
        <f>J20+J4</f>
        <v>415.5</v>
      </c>
      <c r="G20" s="27">
        <f>F20+J3</f>
        <v>465.5</v>
      </c>
      <c r="H20" s="30"/>
      <c r="I20" s="25">
        <f>J20-J3</f>
        <v>347.5</v>
      </c>
      <c r="J20" s="26">
        <f>F4-J5</f>
        <v>397.5</v>
      </c>
      <c r="K20" s="27">
        <f>J20+J3</f>
        <v>447.5</v>
      </c>
    </row>
    <row r="21" spans="1:11">
      <c r="A21" s="29" t="s">
        <v>6</v>
      </c>
      <c r="B21" s="30"/>
      <c r="C21" s="30"/>
      <c r="D21" s="30"/>
      <c r="E21" s="25">
        <f>F21-J3</f>
        <v>692.83333333333326</v>
      </c>
      <c r="F21" s="26">
        <f>J21+J4</f>
        <v>742.83333333333326</v>
      </c>
      <c r="G21" s="27">
        <f>F21+J3</f>
        <v>792.83333333333326</v>
      </c>
      <c r="H21" s="30"/>
      <c r="I21" s="25">
        <f>J21-J3</f>
        <v>674.83333333333326</v>
      </c>
      <c r="J21" s="26">
        <f>F4+J4+G8-J5</f>
        <v>724.83333333333326</v>
      </c>
      <c r="K21" s="27">
        <f>J21+J3</f>
        <v>774.83333333333326</v>
      </c>
    </row>
    <row r="22" spans="1:11">
      <c r="A22" s="29" t="s">
        <v>7</v>
      </c>
      <c r="B22" s="30"/>
      <c r="C22" s="30"/>
      <c r="D22" s="30"/>
      <c r="E22" s="25">
        <f>F22-J3</f>
        <v>1020.1666666666665</v>
      </c>
      <c r="F22" s="26">
        <f>J22+J4</f>
        <v>1070.1666666666665</v>
      </c>
      <c r="G22" s="27">
        <f>F22+J3</f>
        <v>1120.1666666666665</v>
      </c>
      <c r="H22" s="30"/>
      <c r="I22" s="25">
        <f>J22-J3</f>
        <v>1002.1666666666665</v>
      </c>
      <c r="J22" s="26">
        <f>E7*(G8+J4)+F4-J5</f>
        <v>1052.1666666666665</v>
      </c>
      <c r="K22" s="27">
        <f>J22+J3</f>
        <v>1102.1666666666665</v>
      </c>
    </row>
    <row r="23" spans="1:11">
      <c r="A23" s="13" t="s">
        <v>8</v>
      </c>
      <c r="B23" s="36"/>
      <c r="C23" s="36"/>
      <c r="D23" s="36"/>
      <c r="E23" s="23">
        <f>F23-J3</f>
        <v>1347.5</v>
      </c>
      <c r="F23" s="15">
        <f>J23+J4</f>
        <v>1397.5</v>
      </c>
      <c r="G23" s="16">
        <f>F23+J3</f>
        <v>1447.5</v>
      </c>
      <c r="H23" s="14"/>
      <c r="I23" s="23">
        <f>J23-J3</f>
        <v>1329.5</v>
      </c>
      <c r="J23" s="15">
        <f>F3-F5-J4-J5</f>
        <v>1379.5</v>
      </c>
      <c r="K23" s="16">
        <f>J23+J3</f>
        <v>1429.5</v>
      </c>
    </row>
    <row r="24" spans="1:1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17" t="s">
        <v>0</v>
      </c>
      <c r="B25" s="18"/>
      <c r="C25" s="19">
        <v>5</v>
      </c>
      <c r="D25" s="20"/>
      <c r="E25" s="28"/>
      <c r="F25" s="21" t="s">
        <v>4</v>
      </c>
      <c r="G25" s="24"/>
      <c r="H25" s="20"/>
      <c r="I25" s="28"/>
      <c r="J25" s="21" t="s">
        <v>3</v>
      </c>
      <c r="K25" s="24"/>
    </row>
    <row r="26" spans="1:11">
      <c r="A26" s="31" t="s">
        <v>5</v>
      </c>
      <c r="B26" s="32"/>
      <c r="C26" s="32"/>
      <c r="D26" s="32"/>
      <c r="E26" s="35">
        <f>F26-J3</f>
        <v>365.5</v>
      </c>
      <c r="F26" s="33">
        <f>J26+J4</f>
        <v>415.5</v>
      </c>
      <c r="G26" s="34">
        <f>F26+J3</f>
        <v>465.5</v>
      </c>
      <c r="H26" s="32"/>
      <c r="I26" s="35">
        <f>J26-J3</f>
        <v>347.5</v>
      </c>
      <c r="J26" s="33">
        <f>F4-J5</f>
        <v>397.5</v>
      </c>
      <c r="K26" s="34">
        <f>J26+J3</f>
        <v>447.5</v>
      </c>
    </row>
    <row r="27" spans="1:11">
      <c r="A27" s="29" t="s">
        <v>6</v>
      </c>
      <c r="B27" s="30"/>
      <c r="C27" s="30"/>
      <c r="D27" s="30"/>
      <c r="E27" s="25">
        <f>F27-J3</f>
        <v>611</v>
      </c>
      <c r="F27" s="26">
        <f>J27+J4</f>
        <v>661</v>
      </c>
      <c r="G27" s="27">
        <f>F27+J3</f>
        <v>711</v>
      </c>
      <c r="H27" s="30"/>
      <c r="I27" s="25">
        <f>J27-J3</f>
        <v>593</v>
      </c>
      <c r="J27" s="26">
        <f>F4+J4+H8-J5</f>
        <v>643</v>
      </c>
      <c r="K27" s="27">
        <f>J27+J3</f>
        <v>693</v>
      </c>
    </row>
    <row r="28" spans="1:11">
      <c r="A28" s="29" t="s">
        <v>7</v>
      </c>
      <c r="B28" s="30"/>
      <c r="C28" s="30"/>
      <c r="D28" s="30"/>
      <c r="E28" s="25">
        <f>F28-J3</f>
        <v>856.5</v>
      </c>
      <c r="F28" s="26">
        <f>J28+J4</f>
        <v>906.5</v>
      </c>
      <c r="G28" s="27">
        <f>F28+J3</f>
        <v>956.5</v>
      </c>
      <c r="H28" s="30"/>
      <c r="I28" s="25">
        <f>J28-J3</f>
        <v>838.5</v>
      </c>
      <c r="J28" s="26">
        <f>E7*(H8+J4)+F4-J5</f>
        <v>888.5</v>
      </c>
      <c r="K28" s="27">
        <f>J28+J3</f>
        <v>938.5</v>
      </c>
    </row>
    <row r="29" spans="1:11">
      <c r="A29" s="29" t="s">
        <v>8</v>
      </c>
      <c r="B29" s="37"/>
      <c r="C29" s="37"/>
      <c r="D29" s="37"/>
      <c r="E29" s="25">
        <f>F29-J3</f>
        <v>1102</v>
      </c>
      <c r="F29" s="26">
        <f>J29+J4</f>
        <v>1152</v>
      </c>
      <c r="G29" s="27">
        <f>F29+J3</f>
        <v>1202</v>
      </c>
      <c r="H29" s="30"/>
      <c r="I29" s="25">
        <f>J29-J3</f>
        <v>1084</v>
      </c>
      <c r="J29" s="26">
        <f>F7*(H8+J4)+F4-J5</f>
        <v>1134</v>
      </c>
      <c r="K29" s="27">
        <f>J29+J3</f>
        <v>1184</v>
      </c>
    </row>
    <row r="30" spans="1:11">
      <c r="A30" s="13" t="s">
        <v>9</v>
      </c>
      <c r="B30" s="36"/>
      <c r="C30" s="36"/>
      <c r="D30" s="36"/>
      <c r="E30" s="23">
        <f>F30-J3</f>
        <v>1347.5</v>
      </c>
      <c r="F30" s="15">
        <f>J30+J4</f>
        <v>1397.5</v>
      </c>
      <c r="G30" s="16">
        <f>F30+J3</f>
        <v>1447.5</v>
      </c>
      <c r="H30" s="36"/>
      <c r="I30" s="23">
        <f>J30-J3</f>
        <v>1329.5</v>
      </c>
      <c r="J30" s="15">
        <f>F3-F5-J4-J5</f>
        <v>1379.5</v>
      </c>
      <c r="K30" s="16">
        <f>J30+J3</f>
        <v>1429.5</v>
      </c>
    </row>
    <row r="31" spans="1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17" t="s">
        <v>0</v>
      </c>
      <c r="B32" s="18"/>
      <c r="C32" s="19">
        <v>6</v>
      </c>
      <c r="D32" s="20"/>
      <c r="E32" s="28"/>
      <c r="F32" s="21" t="s">
        <v>4</v>
      </c>
      <c r="G32" s="24"/>
      <c r="H32" s="20"/>
      <c r="I32" s="28"/>
      <c r="J32" s="21" t="s">
        <v>3</v>
      </c>
      <c r="K32" s="24"/>
    </row>
    <row r="33" spans="1:11">
      <c r="A33" s="31" t="s">
        <v>5</v>
      </c>
      <c r="B33" s="32"/>
      <c r="C33" s="32"/>
      <c r="D33" s="32"/>
      <c r="E33" s="35">
        <f>F33-J3</f>
        <v>365.5</v>
      </c>
      <c r="F33" s="33">
        <f>J33+J4</f>
        <v>415.5</v>
      </c>
      <c r="G33" s="34">
        <f>F33+J3</f>
        <v>465.5</v>
      </c>
      <c r="H33" s="32"/>
      <c r="I33" s="35">
        <f>J33-J3</f>
        <v>347.5</v>
      </c>
      <c r="J33" s="33">
        <f>F4-J5</f>
        <v>397.5</v>
      </c>
      <c r="K33" s="34">
        <f>J33+J3</f>
        <v>447.5</v>
      </c>
    </row>
    <row r="34" spans="1:11">
      <c r="A34" s="29" t="s">
        <v>6</v>
      </c>
      <c r="B34" s="30"/>
      <c r="C34" s="30"/>
      <c r="D34" s="30"/>
      <c r="E34" s="25">
        <f>F34-J3</f>
        <v>561.9</v>
      </c>
      <c r="F34" s="26">
        <f>J34+J4</f>
        <v>611.9</v>
      </c>
      <c r="G34" s="27">
        <f>F34+J3</f>
        <v>661.9</v>
      </c>
      <c r="H34" s="30"/>
      <c r="I34" s="25">
        <f>J34-J3</f>
        <v>543.9</v>
      </c>
      <c r="J34" s="26">
        <f>F4+J4+I8-J5</f>
        <v>593.9</v>
      </c>
      <c r="K34" s="27">
        <f>J34+J3</f>
        <v>643.9</v>
      </c>
    </row>
    <row r="35" spans="1:11">
      <c r="A35" s="29" t="s">
        <v>7</v>
      </c>
      <c r="B35" s="30"/>
      <c r="C35" s="30"/>
      <c r="D35" s="30"/>
      <c r="E35" s="25">
        <f>F35-J3</f>
        <v>758.3</v>
      </c>
      <c r="F35" s="26">
        <f>J35+J4</f>
        <v>808.3</v>
      </c>
      <c r="G35" s="27">
        <f>F35+J3</f>
        <v>858.3</v>
      </c>
      <c r="H35" s="30"/>
      <c r="I35" s="25">
        <f>J35-J3</f>
        <v>740.3</v>
      </c>
      <c r="J35" s="26">
        <f>E7*(I8+J4)+F4-J5</f>
        <v>790.3</v>
      </c>
      <c r="K35" s="27">
        <f>J35+J3</f>
        <v>840.3</v>
      </c>
    </row>
    <row r="36" spans="1:11">
      <c r="A36" s="29" t="s">
        <v>8</v>
      </c>
      <c r="B36" s="37"/>
      <c r="C36" s="37"/>
      <c r="D36" s="37"/>
      <c r="E36" s="25">
        <f>F36-J3</f>
        <v>954.7</v>
      </c>
      <c r="F36" s="26">
        <f>J36+J4</f>
        <v>1004.7</v>
      </c>
      <c r="G36" s="27">
        <f>F36+J3</f>
        <v>1054.7</v>
      </c>
      <c r="H36" s="30"/>
      <c r="I36" s="25">
        <f>J36-J3</f>
        <v>936.7</v>
      </c>
      <c r="J36" s="26">
        <f>F7*(I8+J4)+F4-J5</f>
        <v>986.7</v>
      </c>
      <c r="K36" s="27">
        <f>J36+J3</f>
        <v>1036.7</v>
      </c>
    </row>
    <row r="37" spans="1:11">
      <c r="A37" s="29" t="s">
        <v>9</v>
      </c>
      <c r="B37" s="37"/>
      <c r="C37" s="37"/>
      <c r="D37" s="37"/>
      <c r="E37" s="25">
        <f>F37-J3</f>
        <v>1151.0999999999999</v>
      </c>
      <c r="F37" s="26">
        <f>J37+J4</f>
        <v>1201.0999999999999</v>
      </c>
      <c r="G37" s="27">
        <f>F37+J3</f>
        <v>1251.0999999999999</v>
      </c>
      <c r="H37" s="37"/>
      <c r="I37" s="25">
        <f>J37-J3</f>
        <v>1133.0999999999999</v>
      </c>
      <c r="J37" s="26">
        <f>G7*(I8+J4)+F4-J5</f>
        <v>1183.0999999999999</v>
      </c>
      <c r="K37" s="27">
        <f>J37+J3</f>
        <v>1233.0999999999999</v>
      </c>
    </row>
    <row r="38" spans="1:11">
      <c r="A38" s="13" t="s">
        <v>10</v>
      </c>
      <c r="B38" s="36"/>
      <c r="C38" s="36"/>
      <c r="D38" s="36"/>
      <c r="E38" s="23">
        <f>F38-J3</f>
        <v>1347.5</v>
      </c>
      <c r="F38" s="15">
        <f>J38+J4</f>
        <v>1397.5</v>
      </c>
      <c r="G38" s="16">
        <f>F38+J3</f>
        <v>1447.5</v>
      </c>
      <c r="H38" s="36"/>
      <c r="I38" s="23">
        <f>J38-J3</f>
        <v>1329.5</v>
      </c>
      <c r="J38" s="15">
        <f>F3-F5-J4-J5</f>
        <v>1379.5</v>
      </c>
      <c r="K38" s="16">
        <f>J38+J3</f>
        <v>1429.5</v>
      </c>
    </row>
    <row r="39" spans="1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17" t="s">
        <v>0</v>
      </c>
      <c r="B40" s="18"/>
      <c r="C40" s="19">
        <v>7</v>
      </c>
      <c r="D40" s="20"/>
      <c r="E40" s="28"/>
      <c r="F40" s="21" t="s">
        <v>4</v>
      </c>
      <c r="G40" s="24"/>
      <c r="H40" s="20"/>
      <c r="I40" s="28"/>
      <c r="J40" s="21" t="s">
        <v>3</v>
      </c>
      <c r="K40" s="24"/>
    </row>
    <row r="41" spans="1:11">
      <c r="A41" s="31" t="s">
        <v>5</v>
      </c>
      <c r="B41" s="32"/>
      <c r="C41" s="32"/>
      <c r="D41" s="32"/>
      <c r="E41" s="35">
        <f>F41-J3</f>
        <v>365.5</v>
      </c>
      <c r="F41" s="33">
        <f>J41+J4</f>
        <v>415.5</v>
      </c>
      <c r="G41" s="34">
        <f>F41+J3</f>
        <v>465.5</v>
      </c>
      <c r="H41" s="32"/>
      <c r="I41" s="35">
        <f>J41-J3</f>
        <v>347.5</v>
      </c>
      <c r="J41" s="33">
        <f>F4-J5</f>
        <v>397.5</v>
      </c>
      <c r="K41" s="34">
        <f>J41+J3</f>
        <v>447.5</v>
      </c>
    </row>
    <row r="42" spans="1:11">
      <c r="A42" s="29" t="s">
        <v>6</v>
      </c>
      <c r="B42" s="30"/>
      <c r="C42" s="30"/>
      <c r="D42" s="30"/>
      <c r="E42" s="25">
        <f>F42-J3</f>
        <v>529.16666666666663</v>
      </c>
      <c r="F42" s="26">
        <f>J42+J4</f>
        <v>579.16666666666663</v>
      </c>
      <c r="G42" s="27">
        <f>F42+J3</f>
        <v>629.16666666666663</v>
      </c>
      <c r="H42" s="30"/>
      <c r="I42" s="25">
        <f>J42-J3</f>
        <v>511.16666666666663</v>
      </c>
      <c r="J42" s="26">
        <f>F4+J4+J8-J5</f>
        <v>561.16666666666663</v>
      </c>
      <c r="K42" s="27">
        <f>J42+J3</f>
        <v>611.16666666666663</v>
      </c>
    </row>
    <row r="43" spans="1:11">
      <c r="A43" s="29" t="s">
        <v>7</v>
      </c>
      <c r="B43" s="30"/>
      <c r="C43" s="30"/>
      <c r="D43" s="30"/>
      <c r="E43" s="25">
        <f>F43-J3</f>
        <v>692.83333333333326</v>
      </c>
      <c r="F43" s="26">
        <f>J43+J4</f>
        <v>742.83333333333326</v>
      </c>
      <c r="G43" s="27">
        <f>F43+J3</f>
        <v>792.83333333333326</v>
      </c>
      <c r="H43" s="30"/>
      <c r="I43" s="25">
        <f>J43-J3</f>
        <v>674.83333333333326</v>
      </c>
      <c r="J43" s="26">
        <f>E7*(J8+J4)+F4-J5</f>
        <v>724.83333333333326</v>
      </c>
      <c r="K43" s="27">
        <f>J43+J3</f>
        <v>774.83333333333326</v>
      </c>
    </row>
    <row r="44" spans="1:11">
      <c r="A44" s="29" t="s">
        <v>8</v>
      </c>
      <c r="B44" s="37"/>
      <c r="C44" s="37"/>
      <c r="D44" s="37"/>
      <c r="E44" s="25">
        <f>F44-J3</f>
        <v>856.5</v>
      </c>
      <c r="F44" s="26">
        <f>J44+J4</f>
        <v>906.5</v>
      </c>
      <c r="G44" s="27">
        <f>F44+J3</f>
        <v>956.5</v>
      </c>
      <c r="H44" s="30"/>
      <c r="I44" s="25">
        <f>J44-J3</f>
        <v>838.5</v>
      </c>
      <c r="J44" s="26">
        <f>F7*(J8+J4)+F4-J5</f>
        <v>888.5</v>
      </c>
      <c r="K44" s="27">
        <f>J44+J3</f>
        <v>938.5</v>
      </c>
    </row>
    <row r="45" spans="1:11">
      <c r="A45" s="29" t="s">
        <v>9</v>
      </c>
      <c r="B45" s="37"/>
      <c r="C45" s="37"/>
      <c r="D45" s="37"/>
      <c r="E45" s="25">
        <f>F45-J3</f>
        <v>1020.1666666666665</v>
      </c>
      <c r="F45" s="26">
        <f>J45+J4</f>
        <v>1070.1666666666665</v>
      </c>
      <c r="G45" s="27">
        <f>F45+J3</f>
        <v>1120.1666666666665</v>
      </c>
      <c r="H45" s="37"/>
      <c r="I45" s="25">
        <f>J45-J3</f>
        <v>1002.1666666666665</v>
      </c>
      <c r="J45" s="26">
        <f>G7*(J8+J4)+F4-J5</f>
        <v>1052.1666666666665</v>
      </c>
      <c r="K45" s="27">
        <f>J45+J3</f>
        <v>1102.1666666666665</v>
      </c>
    </row>
    <row r="46" spans="1:11">
      <c r="A46" s="29" t="s">
        <v>10</v>
      </c>
      <c r="B46" s="37"/>
      <c r="C46" s="37"/>
      <c r="D46" s="37"/>
      <c r="E46" s="25">
        <f>F46-J3</f>
        <v>1183.8333333333333</v>
      </c>
      <c r="F46" s="26">
        <f>J46+J4</f>
        <v>1233.8333333333333</v>
      </c>
      <c r="G46" s="27">
        <f>F46+J3</f>
        <v>1283.8333333333333</v>
      </c>
      <c r="H46" s="37"/>
      <c r="I46" s="25">
        <f>J46-J3</f>
        <v>1165.8333333333333</v>
      </c>
      <c r="J46" s="26">
        <f>H7*(J8+J4)+F4-J5</f>
        <v>1215.8333333333333</v>
      </c>
      <c r="K46" s="27">
        <f>J46+J3</f>
        <v>1265.8333333333333</v>
      </c>
    </row>
    <row r="47" spans="1:11">
      <c r="A47" s="13" t="s">
        <v>11</v>
      </c>
      <c r="B47" s="36"/>
      <c r="C47" s="36"/>
      <c r="D47" s="36"/>
      <c r="E47" s="23">
        <f>F47-J3</f>
        <v>1347.5</v>
      </c>
      <c r="F47" s="15">
        <f>J47+J4</f>
        <v>1397.5</v>
      </c>
      <c r="G47" s="16">
        <f>F47+J3</f>
        <v>1447.5</v>
      </c>
      <c r="H47" s="36"/>
      <c r="I47" s="23">
        <f>J47-J3</f>
        <v>1329.5</v>
      </c>
      <c r="J47" s="15">
        <f>F3-F5-J4-J5</f>
        <v>1379.5</v>
      </c>
      <c r="K47" s="16">
        <f>J47+J3</f>
        <v>1429.5</v>
      </c>
    </row>
    <row r="48" spans="1:11" s="39" customFormat="1"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 s="51" customFormat="1">
      <c r="A49" s="46"/>
      <c r="B49" s="47"/>
      <c r="C49" s="48"/>
      <c r="D49" s="46"/>
      <c r="E49" s="49"/>
      <c r="F49" s="50"/>
      <c r="G49" s="49"/>
      <c r="H49" s="46"/>
      <c r="I49" s="49"/>
      <c r="J49" s="50"/>
      <c r="K49" s="49"/>
    </row>
    <row r="50" spans="1:11" s="39" customFormat="1">
      <c r="A50" s="44"/>
      <c r="B50" s="30"/>
      <c r="C50" s="30"/>
      <c r="D50" s="30"/>
      <c r="E50" s="45"/>
      <c r="F50" s="26"/>
      <c r="G50" s="45"/>
      <c r="H50" s="30"/>
      <c r="I50" s="45"/>
      <c r="J50" s="26"/>
      <c r="K50" s="45"/>
    </row>
    <row r="51" spans="1:11" s="39" customFormat="1">
      <c r="A51" s="44"/>
      <c r="B51" s="30"/>
      <c r="C51" s="30"/>
      <c r="D51" s="30"/>
      <c r="E51" s="45"/>
      <c r="F51" s="26"/>
      <c r="G51" s="45"/>
      <c r="H51" s="30"/>
      <c r="I51" s="45"/>
      <c r="J51" s="26"/>
      <c r="K51" s="45"/>
    </row>
    <row r="52" spans="1:11" s="39" customFormat="1">
      <c r="A52" s="44"/>
      <c r="B52" s="30"/>
      <c r="C52" s="30"/>
      <c r="D52" s="30"/>
      <c r="E52" s="45"/>
      <c r="F52" s="26"/>
      <c r="G52" s="45"/>
      <c r="H52" s="30"/>
      <c r="I52" s="45"/>
      <c r="J52" s="26"/>
      <c r="K52" s="45"/>
    </row>
    <row r="53" spans="1:11" s="39" customFormat="1">
      <c r="A53" s="44"/>
      <c r="B53" s="37"/>
      <c r="C53" s="37"/>
      <c r="D53" s="37"/>
      <c r="E53" s="45"/>
      <c r="F53" s="26"/>
      <c r="G53" s="45"/>
      <c r="H53" s="30"/>
      <c r="I53" s="45"/>
      <c r="J53" s="26"/>
      <c r="K53" s="45"/>
    </row>
    <row r="54" spans="1:11" s="39" customFormat="1">
      <c r="A54" s="44"/>
      <c r="B54" s="37"/>
      <c r="C54" s="37"/>
      <c r="D54" s="37"/>
      <c r="E54" s="45"/>
      <c r="F54" s="26"/>
      <c r="G54" s="45"/>
      <c r="H54" s="37"/>
      <c r="I54" s="45"/>
      <c r="J54" s="26"/>
      <c r="K54" s="45"/>
    </row>
    <row r="55" spans="1:11" s="39" customFormat="1">
      <c r="A55" s="44"/>
      <c r="B55" s="37"/>
      <c r="C55" s="37"/>
      <c r="D55" s="37"/>
      <c r="E55" s="45"/>
      <c r="F55" s="26"/>
      <c r="G55" s="45"/>
      <c r="H55" s="37"/>
      <c r="I55" s="45"/>
      <c r="J55" s="26"/>
      <c r="K55" s="45"/>
    </row>
    <row r="56" spans="1:11" s="39" customFormat="1">
      <c r="A56" s="44"/>
      <c r="B56" s="37"/>
      <c r="C56" s="37"/>
      <c r="D56" s="37"/>
      <c r="E56" s="45"/>
      <c r="F56" s="26"/>
      <c r="G56" s="45"/>
      <c r="H56" s="37"/>
      <c r="I56" s="45"/>
      <c r="J56" s="26"/>
      <c r="K56" s="45"/>
    </row>
    <row r="57" spans="1:11" s="39" customFormat="1">
      <c r="A57" s="44"/>
      <c r="B57" s="37"/>
      <c r="C57" s="37"/>
      <c r="D57" s="37"/>
      <c r="E57" s="45"/>
      <c r="F57" s="26"/>
      <c r="G57" s="45"/>
      <c r="H57" s="37"/>
      <c r="I57" s="45"/>
      <c r="J57" s="26"/>
      <c r="K57" s="45"/>
    </row>
    <row r="58" spans="1:11" s="39" customFormat="1"/>
    <row r="59" spans="1:11" s="51" customFormat="1">
      <c r="A59" s="46"/>
      <c r="B59" s="47"/>
      <c r="C59" s="48"/>
      <c r="D59" s="46"/>
      <c r="E59" s="49"/>
      <c r="F59" s="50"/>
      <c r="G59" s="49"/>
      <c r="H59" s="46"/>
      <c r="I59" s="49"/>
      <c r="J59" s="50"/>
      <c r="K59" s="49"/>
    </row>
    <row r="60" spans="1:11" s="39" customFormat="1">
      <c r="A60" s="44"/>
      <c r="B60" s="30"/>
      <c r="C60" s="30"/>
      <c r="D60" s="30"/>
      <c r="E60" s="45"/>
      <c r="F60" s="26"/>
      <c r="G60" s="45"/>
      <c r="H60" s="30"/>
      <c r="I60" s="45"/>
      <c r="J60" s="26"/>
      <c r="K60" s="45"/>
    </row>
    <row r="61" spans="1:11" s="39" customFormat="1">
      <c r="A61" s="44"/>
      <c r="B61" s="30"/>
      <c r="C61" s="30"/>
      <c r="D61" s="30"/>
      <c r="E61" s="45"/>
      <c r="F61" s="26"/>
      <c r="G61" s="45"/>
      <c r="H61" s="30"/>
      <c r="I61" s="45"/>
      <c r="J61" s="26"/>
      <c r="K61" s="45"/>
    </row>
    <row r="62" spans="1:11" s="39" customFormat="1">
      <c r="A62" s="44"/>
      <c r="B62" s="30"/>
      <c r="C62" s="30"/>
      <c r="D62" s="30"/>
      <c r="E62" s="45"/>
      <c r="F62" s="26"/>
      <c r="G62" s="45"/>
      <c r="H62" s="30"/>
      <c r="I62" s="45"/>
      <c r="J62" s="26"/>
      <c r="K62" s="45"/>
    </row>
    <row r="63" spans="1:11" s="39" customFormat="1">
      <c r="A63" s="44"/>
      <c r="B63" s="37"/>
      <c r="C63" s="37"/>
      <c r="D63" s="37"/>
      <c r="E63" s="45"/>
      <c r="F63" s="26"/>
      <c r="G63" s="45"/>
      <c r="H63" s="30"/>
      <c r="I63" s="45"/>
      <c r="J63" s="26"/>
      <c r="K63" s="45"/>
    </row>
    <row r="64" spans="1:11" s="39" customFormat="1">
      <c r="A64" s="44"/>
      <c r="B64" s="37"/>
      <c r="C64" s="37"/>
      <c r="D64" s="37"/>
      <c r="E64" s="45"/>
      <c r="F64" s="26"/>
      <c r="G64" s="45"/>
      <c r="H64" s="37"/>
      <c r="I64" s="45"/>
      <c r="J64" s="26"/>
      <c r="K64" s="45"/>
    </row>
    <row r="65" spans="1:11" s="39" customFormat="1">
      <c r="A65" s="44"/>
      <c r="B65" s="37"/>
      <c r="C65" s="37"/>
      <c r="D65" s="37"/>
      <c r="E65" s="45"/>
      <c r="F65" s="26"/>
      <c r="G65" s="45"/>
      <c r="H65" s="37"/>
      <c r="I65" s="45"/>
      <c r="J65" s="26"/>
      <c r="K65" s="45"/>
    </row>
    <row r="66" spans="1:11" s="39" customFormat="1">
      <c r="A66" s="44"/>
      <c r="B66" s="37"/>
      <c r="C66" s="37"/>
      <c r="D66" s="37"/>
      <c r="E66" s="45"/>
      <c r="F66" s="26"/>
      <c r="G66" s="45"/>
      <c r="H66" s="37"/>
      <c r="I66" s="45"/>
      <c r="J66" s="26"/>
      <c r="K66" s="45"/>
    </row>
    <row r="67" spans="1:11" s="39" customFormat="1">
      <c r="A67" s="44"/>
      <c r="B67" s="37"/>
      <c r="C67" s="37"/>
      <c r="D67" s="37"/>
      <c r="E67" s="45"/>
      <c r="F67" s="26"/>
      <c r="G67" s="45"/>
      <c r="H67" s="37"/>
      <c r="I67" s="45"/>
      <c r="J67" s="26"/>
      <c r="K67" s="45"/>
    </row>
    <row r="68" spans="1:11" s="39" customFormat="1">
      <c r="A68" s="44"/>
      <c r="E68" s="45"/>
      <c r="F68" s="26"/>
      <c r="G68" s="45"/>
      <c r="H68" s="37"/>
      <c r="I68" s="45"/>
      <c r="J68" s="26"/>
      <c r="K68" s="45"/>
    </row>
    <row r="69" spans="1:11" s="39" customFormat="1"/>
    <row r="70" spans="1:11" s="51" customFormat="1">
      <c r="A70" s="46"/>
      <c r="B70" s="47"/>
      <c r="C70" s="48"/>
      <c r="D70" s="46"/>
      <c r="E70" s="49"/>
      <c r="F70" s="50"/>
      <c r="G70" s="49"/>
      <c r="H70" s="46"/>
      <c r="I70" s="49"/>
      <c r="J70" s="50"/>
      <c r="K70" s="49"/>
    </row>
    <row r="71" spans="1:11" s="39" customFormat="1">
      <c r="A71" s="44"/>
      <c r="B71" s="30"/>
      <c r="C71" s="30"/>
      <c r="D71" s="30"/>
      <c r="E71" s="45"/>
      <c r="F71" s="26"/>
      <c r="G71" s="45"/>
      <c r="H71" s="30"/>
      <c r="I71" s="45"/>
      <c r="J71" s="26"/>
      <c r="K71" s="45"/>
    </row>
    <row r="72" spans="1:11" s="39" customFormat="1">
      <c r="A72" s="44"/>
      <c r="B72" s="30"/>
      <c r="C72" s="30"/>
      <c r="D72" s="30"/>
      <c r="E72" s="45"/>
      <c r="F72" s="26"/>
      <c r="G72" s="45"/>
      <c r="H72" s="30"/>
      <c r="I72" s="45"/>
      <c r="J72" s="26"/>
      <c r="K72" s="45"/>
    </row>
    <row r="73" spans="1:11" s="39" customFormat="1">
      <c r="A73" s="44"/>
      <c r="B73" s="30"/>
      <c r="C73" s="30"/>
      <c r="D73" s="30"/>
      <c r="E73" s="45"/>
      <c r="F73" s="26"/>
      <c r="G73" s="45"/>
      <c r="H73" s="30"/>
      <c r="I73" s="45"/>
      <c r="J73" s="26"/>
      <c r="K73" s="45"/>
    </row>
    <row r="74" spans="1:11" s="39" customFormat="1">
      <c r="A74" s="44"/>
      <c r="B74" s="37"/>
      <c r="C74" s="37"/>
      <c r="D74" s="37"/>
      <c r="E74" s="45"/>
      <c r="F74" s="26"/>
      <c r="G74" s="45"/>
      <c r="H74" s="30"/>
      <c r="I74" s="45"/>
      <c r="J74" s="26"/>
      <c r="K74" s="45"/>
    </row>
    <row r="75" spans="1:11" s="39" customFormat="1">
      <c r="A75" s="44"/>
      <c r="B75" s="37"/>
      <c r="C75" s="37"/>
      <c r="D75" s="37"/>
      <c r="E75" s="45"/>
      <c r="F75" s="26"/>
      <c r="G75" s="45"/>
      <c r="H75" s="37"/>
      <c r="I75" s="45"/>
      <c r="J75" s="26"/>
      <c r="K75" s="45"/>
    </row>
    <row r="76" spans="1:11" s="39" customFormat="1">
      <c r="A76" s="44"/>
      <c r="B76" s="37"/>
      <c r="C76" s="37"/>
      <c r="D76" s="37"/>
      <c r="E76" s="45"/>
      <c r="F76" s="26"/>
      <c r="G76" s="45"/>
      <c r="H76" s="37"/>
      <c r="I76" s="45"/>
      <c r="J76" s="26"/>
      <c r="K76" s="45"/>
    </row>
    <row r="77" spans="1:11" s="39" customFormat="1">
      <c r="A77" s="44"/>
      <c r="B77" s="37"/>
      <c r="C77" s="37"/>
      <c r="D77" s="37"/>
      <c r="E77" s="45"/>
      <c r="F77" s="26"/>
      <c r="G77" s="45"/>
      <c r="H77" s="37"/>
      <c r="I77" s="45"/>
      <c r="J77" s="26"/>
      <c r="K77" s="45"/>
    </row>
    <row r="78" spans="1:11" s="39" customFormat="1">
      <c r="A78" s="44"/>
      <c r="B78" s="37"/>
      <c r="C78" s="37"/>
      <c r="D78" s="37"/>
      <c r="E78" s="45"/>
      <c r="F78" s="26"/>
      <c r="G78" s="45"/>
      <c r="H78" s="37"/>
      <c r="I78" s="45"/>
      <c r="J78" s="26"/>
      <c r="K78" s="45"/>
    </row>
    <row r="79" spans="1:11" s="39" customFormat="1">
      <c r="A79" s="44"/>
      <c r="E79" s="45"/>
      <c r="F79" s="26"/>
      <c r="G79" s="45"/>
      <c r="H79" s="37"/>
      <c r="I79" s="45"/>
      <c r="J79" s="26"/>
      <c r="K79" s="45"/>
    </row>
    <row r="80" spans="1:11" s="39" customFormat="1">
      <c r="A80" s="44"/>
      <c r="E80" s="45"/>
      <c r="F80" s="26"/>
      <c r="G80" s="45"/>
      <c r="I80" s="45"/>
      <c r="J80" s="26"/>
      <c r="K80" s="45"/>
    </row>
    <row r="81" s="39" customFormat="1"/>
    <row r="82" s="39" customFormat="1"/>
  </sheetData>
  <sheetProtection sheet="1" objects="1" scenarios="1"/>
  <mergeCells count="1">
    <mergeCell ref="A1:K1"/>
  </mergeCells>
  <dataValidations xWindow="969" yWindow="221" count="6">
    <dataValidation type="whole" allowBlank="1" showInputMessage="1" showErrorMessage="1" promptTitle="Zadej SPODNÍ MEZERU" prompt="Kolik bude spodní mezera, ta bude pevná.&#10;Zbytek bude rozpočítán na stejné mezery." sqref="F4">
      <formula1>1</formula1>
      <formula2>F3-F5</formula2>
    </dataValidation>
    <dataValidation type="whole" allowBlank="1" showInputMessage="1" showErrorMessage="1" errorTitle="číslo pouze" error="zadej číslo v mm" promptTitle="Tloušťka matreriálu" prompt="Zadej sílu police v mm&#10;např. 9, 12, 18, 25, 36 ...&#10;Poznámka: &#10;U vloženého dna je &#10;počítáno se stejnou &#10;silou dna i police." sqref="J4">
      <formula1>3</formula1>
      <formula2>100</formula2>
    </dataValidation>
    <dataValidation type="whole" allowBlank="1" showInputMessage="1" showErrorMessage="1" errorTitle="Numero please!" error="repete, zadej numero" promptTitle="Štelování polic" prompt="o jakou výšku se zvýší či sníží police... &#10;Zadej rozměr v mm" sqref="J3">
      <formula1>10</formula1>
      <formula2>500</formula2>
    </dataValidation>
    <dataValidation type="decimal" allowBlank="1" showInputMessage="1" showErrorMessage="1" errorTitle="číslo pouze" error="zadej číslo v mm" promptTitle="Podpěrky" prompt="Zadej polovinu síly podpěrky v mm&#10;Příklad: podpěrky 3x5 mm i 5x5 mm mají viditelnou část 5 mm.  Polovina z 5 mm je 2,5 mm&#10;" sqref="J5">
      <formula1>2.5</formula1>
      <formula2>10</formula2>
    </dataValidation>
    <dataValidation type="whole" allowBlank="1" showInputMessage="1" showErrorMessage="1" errorTitle="číslo prosím" error="To najdeš na numerické klávesnici!" promptTitle="Zadej" prompt="SVĚTLOU VÝŠKU KORPUSU v mm" sqref="F3">
      <formula1>10</formula1>
      <formula2>100000</formula2>
    </dataValidation>
    <dataValidation type="whole" allowBlank="1" showInputMessage="1" showErrorMessage="1" promptTitle="Zadej HORNÍ MEZERU" prompt="Kolik bude horní mezera, ta bude pevná.&#10;Zbytek bude rozpočítán na stejné mezery." sqref="F5">
      <formula1>1</formula1>
      <formula2>F3-F4</formula2>
    </dataValidation>
  </dataValidations>
  <pageMargins left="0.7" right="0.7" top="0.75" bottom="0.75" header="0.3" footer="0.3"/>
  <pageSetup paperSize="9" orientation="portrait" horizontalDpi="300" verticalDpi="300" r:id="rId1"/>
  <headerFooter>
    <oddHeader>&amp;C&amp;"-,Tučné"&amp;12&amp;K03-021VÝPOČET VÝŠKY VRTÁNÍ PODPĚREK NA POLICE&amp;R&amp;K03+036www.prostolare.cz</oddHeader>
    <oddFooter>&amp;R&amp;K03+039email: prostolare@gmail.com</oddFooter>
  </headerFooter>
  <ignoredErrors>
    <ignoredError sqref="F3 J3: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všechny stejné mezery police</vt:lpstr>
      <vt:lpstr>1. spodní  mezeru</vt:lpstr>
      <vt:lpstr>1. a 2. spodní  mezeru</vt:lpstr>
      <vt:lpstr>1. horní  mezeru</vt:lpstr>
      <vt:lpstr>1. a 2. horní  mezeru</vt:lpstr>
      <vt:lpstr>1. horní a 1. spodní mezeru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Linda a Jirka</cp:lastModifiedBy>
  <dcterms:created xsi:type="dcterms:W3CDTF">2015-03-02T16:12:38Z</dcterms:created>
  <dcterms:modified xsi:type="dcterms:W3CDTF">2017-09-24T11:18:56Z</dcterms:modified>
</cp:coreProperties>
</file>